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50" yWindow="840" windowWidth="22455" windowHeight="8355"/>
  </bookViews>
  <sheets>
    <sheet name="Rekapitulace stavby" sheetId="1" r:id="rId1"/>
    <sheet name="000 - vedlejší rozpočtové..." sheetId="2" r:id="rId2"/>
    <sheet name="001 - SO 101 PARKOVIŠTĚ  " sheetId="3" r:id="rId3"/>
    <sheet name="002 - SO 301 DEŠŤOVÁ KANA..." sheetId="4" r:id="rId4"/>
    <sheet name="Pokyny pro vyplnění" sheetId="5" r:id="rId5"/>
  </sheets>
  <definedNames>
    <definedName name="_xlnm._FilterDatabase" localSheetId="1" hidden="1">'000 - vedlejší rozpočtové...'!$C$77:$K$100</definedName>
    <definedName name="_xlnm._FilterDatabase" localSheetId="2" hidden="1">'001 - SO 101 PARKOVIŠTĚ  '!$C$85:$K$305</definedName>
    <definedName name="_xlnm._FilterDatabase" localSheetId="3" hidden="1">'002 - SO 301 DEŠŤOVÁ KANA...'!$C$83:$K$188</definedName>
    <definedName name="_xlnm.Print_Titles" localSheetId="1">'000 - vedlejší rozpočtové...'!$77:$77</definedName>
    <definedName name="_xlnm.Print_Titles" localSheetId="2">'001 - SO 101 PARKOVIŠTĚ  '!$85:$85</definedName>
    <definedName name="_xlnm.Print_Titles" localSheetId="3">'002 - SO 301 DEŠŤOVÁ KANA...'!$83:$83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rozpočtové...'!$C$65:$K$100</definedName>
    <definedName name="_xlnm.Print_Area" localSheetId="2">'001 - SO 101 PARKOVIŠTĚ  '!$C$4:$J$36,'001 - SO 101 PARKOVIŠTĚ  '!$C$42:$J$67,'001 - SO 101 PARKOVIŠTĚ  '!$C$73:$K$305</definedName>
    <definedName name="_xlnm.Print_Area" localSheetId="3">'002 - SO 301 DEŠŤOVÁ KANA...'!$C$4:$J$36,'002 - SO 301 DEŠŤOVÁ KANA...'!$C$42:$J$65,'002 - SO 301 DEŠŤOVÁ KANA...'!$C$71:$K$188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188" i="4"/>
  <c r="BH188"/>
  <c r="BG188"/>
  <c r="BF188"/>
  <c r="T188"/>
  <c r="T187" s="1"/>
  <c r="R188"/>
  <c r="R187" s="1"/>
  <c r="P188"/>
  <c r="P187" s="1"/>
  <c r="BK188"/>
  <c r="BK187" s="1"/>
  <c r="J187" s="1"/>
  <c r="J64" s="1"/>
  <c r="J188"/>
  <c r="BE188"/>
  <c r="BI183"/>
  <c r="BH183"/>
  <c r="BG183"/>
  <c r="BF183"/>
  <c r="T183"/>
  <c r="T182" s="1"/>
  <c r="R183"/>
  <c r="R182" s="1"/>
  <c r="P183"/>
  <c r="P182" s="1"/>
  <c r="BK183"/>
  <c r="BK182" s="1"/>
  <c r="J182" s="1"/>
  <c r="J63" s="1"/>
  <c r="J183"/>
  <c r="BE183"/>
  <c r="BI179"/>
  <c r="BH179"/>
  <c r="BG179"/>
  <c r="BF179"/>
  <c r="T179"/>
  <c r="R179"/>
  <c r="P179"/>
  <c r="BK179"/>
  <c r="J179"/>
  <c r="BE179" s="1"/>
  <c r="BI175"/>
  <c r="BH175"/>
  <c r="BG175"/>
  <c r="BF175"/>
  <c r="T175"/>
  <c r="R175"/>
  <c r="P175"/>
  <c r="BK175"/>
  <c r="J175"/>
  <c r="BE175" s="1"/>
  <c r="BI172"/>
  <c r="BH172"/>
  <c r="BG172"/>
  <c r="BF172"/>
  <c r="T172"/>
  <c r="R172"/>
  <c r="P172"/>
  <c r="BK172"/>
  <c r="J172"/>
  <c r="BE172" s="1"/>
  <c r="BI166"/>
  <c r="BH166"/>
  <c r="BG166"/>
  <c r="BF166"/>
  <c r="T166"/>
  <c r="T165" s="1"/>
  <c r="R166"/>
  <c r="R165" s="1"/>
  <c r="P166"/>
  <c r="P165" s="1"/>
  <c r="BK166"/>
  <c r="BK165" s="1"/>
  <c r="J165" s="1"/>
  <c r="J62" s="1"/>
  <c r="J166"/>
  <c r="BE166"/>
  <c r="BI162"/>
  <c r="BH162"/>
  <c r="BG162"/>
  <c r="BF162"/>
  <c r="T162"/>
  <c r="T161" s="1"/>
  <c r="R162"/>
  <c r="R161" s="1"/>
  <c r="P162"/>
  <c r="P161" s="1"/>
  <c r="BK162"/>
  <c r="BK161" s="1"/>
  <c r="J161" s="1"/>
  <c r="J61" s="1"/>
  <c r="J162"/>
  <c r="BE162"/>
  <c r="BI158"/>
  <c r="BH158"/>
  <c r="BG158"/>
  <c r="BF158"/>
  <c r="T158"/>
  <c r="T157" s="1"/>
  <c r="R158"/>
  <c r="R157" s="1"/>
  <c r="P158"/>
  <c r="P157" s="1"/>
  <c r="BK158"/>
  <c r="BK157" s="1"/>
  <c r="J157" s="1"/>
  <c r="J60" s="1"/>
  <c r="J158"/>
  <c r="BE158"/>
  <c r="BI152"/>
  <c r="BH152"/>
  <c r="BG152"/>
  <c r="BF152"/>
  <c r="T152"/>
  <c r="R152"/>
  <c r="P152"/>
  <c r="BK152"/>
  <c r="J152"/>
  <c r="BE152" s="1"/>
  <c r="BI149"/>
  <c r="BH149"/>
  <c r="BG149"/>
  <c r="BF149"/>
  <c r="T149"/>
  <c r="R149"/>
  <c r="P149"/>
  <c r="BK149"/>
  <c r="J149"/>
  <c r="BE149" s="1"/>
  <c r="BI146"/>
  <c r="BH146"/>
  <c r="BG146"/>
  <c r="BF146"/>
  <c r="T146"/>
  <c r="T145" s="1"/>
  <c r="R146"/>
  <c r="R145" s="1"/>
  <c r="P146"/>
  <c r="P145" s="1"/>
  <c r="BK146"/>
  <c r="BK145" s="1"/>
  <c r="J145" s="1"/>
  <c r="J59" s="1"/>
  <c r="J146"/>
  <c r="BE146"/>
  <c r="BI143"/>
  <c r="BH143"/>
  <c r="BG143"/>
  <c r="BF143"/>
  <c r="T143"/>
  <c r="R143"/>
  <c r="P143"/>
  <c r="BK143"/>
  <c r="J143"/>
  <c r="BE143" s="1"/>
  <c r="BI141"/>
  <c r="BH141"/>
  <c r="BG141"/>
  <c r="BF141"/>
  <c r="T141"/>
  <c r="R141"/>
  <c r="P141"/>
  <c r="BK141"/>
  <c r="J141"/>
  <c r="BE141" s="1"/>
  <c r="BI138"/>
  <c r="BH138"/>
  <c r="BG138"/>
  <c r="BF138"/>
  <c r="T138"/>
  <c r="R138"/>
  <c r="P138"/>
  <c r="BK138"/>
  <c r="J138"/>
  <c r="BE138" s="1"/>
  <c r="BI134"/>
  <c r="BH134"/>
  <c r="BG134"/>
  <c r="BF134"/>
  <c r="T134"/>
  <c r="R134"/>
  <c r="P134"/>
  <c r="BK134"/>
  <c r="J134"/>
  <c r="BE134" s="1"/>
  <c r="BI131"/>
  <c r="BH131"/>
  <c r="BG131"/>
  <c r="BF131"/>
  <c r="T131"/>
  <c r="R131"/>
  <c r="P131"/>
  <c r="BK131"/>
  <c r="J131"/>
  <c r="BE131" s="1"/>
  <c r="BI128"/>
  <c r="BH128"/>
  <c r="BG128"/>
  <c r="BF128"/>
  <c r="T128"/>
  <c r="R128"/>
  <c r="P128"/>
  <c r="BK128"/>
  <c r="J128"/>
  <c r="BE128" s="1"/>
  <c r="BI124"/>
  <c r="BH124"/>
  <c r="BG124"/>
  <c r="BF124"/>
  <c r="T124"/>
  <c r="R124"/>
  <c r="P124"/>
  <c r="BK124"/>
  <c r="J124"/>
  <c r="BE124" s="1"/>
  <c r="BI122"/>
  <c r="BH122"/>
  <c r="BG122"/>
  <c r="BF122"/>
  <c r="T122"/>
  <c r="R122"/>
  <c r="P122"/>
  <c r="BK122"/>
  <c r="J122"/>
  <c r="BE122" s="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 s="1"/>
  <c r="BI116"/>
  <c r="BH116"/>
  <c r="BG116"/>
  <c r="BF116"/>
  <c r="T116"/>
  <c r="R116"/>
  <c r="P116"/>
  <c r="BK116"/>
  <c r="J116"/>
  <c r="BE116" s="1"/>
  <c r="BI114"/>
  <c r="BH114"/>
  <c r="BG114"/>
  <c r="BF114"/>
  <c r="T114"/>
  <c r="R114"/>
  <c r="P114"/>
  <c r="BK114"/>
  <c r="J114"/>
  <c r="BE114" s="1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 s="1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3"/>
  <c r="BH93"/>
  <c r="BG93"/>
  <c r="BF93"/>
  <c r="T93"/>
  <c r="R93"/>
  <c r="P93"/>
  <c r="BK93"/>
  <c r="J93"/>
  <c r="BE93" s="1"/>
  <c r="BI90"/>
  <c r="BH90"/>
  <c r="BG90"/>
  <c r="BF90"/>
  <c r="T90"/>
  <c r="R90"/>
  <c r="P90"/>
  <c r="BK90"/>
  <c r="J90"/>
  <c r="BE90" s="1"/>
  <c r="BI87"/>
  <c r="F34" s="1"/>
  <c r="BD54" i="1" s="1"/>
  <c r="BH87" i="4"/>
  <c r="F33"/>
  <c r="BC54" i="1" s="1"/>
  <c r="BG87" i="4"/>
  <c r="F32" s="1"/>
  <c r="BB54" i="1" s="1"/>
  <c r="BF87" i="4"/>
  <c r="J31"/>
  <c r="AW54" i="1" s="1"/>
  <c r="F31" i="4"/>
  <c r="BA54" i="1" s="1"/>
  <c r="T87" i="4"/>
  <c r="T86" s="1"/>
  <c r="T85" s="1"/>
  <c r="T84" s="1"/>
  <c r="R87"/>
  <c r="R86" s="1"/>
  <c r="P87"/>
  <c r="P86" s="1"/>
  <c r="BK87"/>
  <c r="BK86"/>
  <c r="BK85" s="1"/>
  <c r="J87"/>
  <c r="BE87"/>
  <c r="J80"/>
  <c r="F80"/>
  <c r="F78"/>
  <c r="E76"/>
  <c r="J51"/>
  <c r="F51"/>
  <c r="F49"/>
  <c r="E47"/>
  <c r="J18"/>
  <c r="E18"/>
  <c r="F52" s="1"/>
  <c r="F81"/>
  <c r="J17"/>
  <c r="J12"/>
  <c r="J49" s="1"/>
  <c r="E7"/>
  <c r="E74" s="1"/>
  <c r="AY53" i="1"/>
  <c r="AX53"/>
  <c r="BI305" i="3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1"/>
  <c r="BH281"/>
  <c r="BG281"/>
  <c r="BF281"/>
  <c r="T281"/>
  <c r="T280"/>
  <c r="T279" s="1"/>
  <c r="R281"/>
  <c r="R280" s="1"/>
  <c r="R279" s="1"/>
  <c r="P281"/>
  <c r="P280"/>
  <c r="P279" s="1"/>
  <c r="BK281"/>
  <c r="BK280" s="1"/>
  <c r="J281"/>
  <c r="BE281"/>
  <c r="BI278"/>
  <c r="BH278"/>
  <c r="BG278"/>
  <c r="BF278"/>
  <c r="T278"/>
  <c r="T277"/>
  <c r="R278"/>
  <c r="R277"/>
  <c r="P278"/>
  <c r="P277"/>
  <c r="BK278"/>
  <c r="BK277"/>
  <c r="J277" s="1"/>
  <c r="J64" s="1"/>
  <c r="J278"/>
  <c r="BE278" s="1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T268"/>
  <c r="R269"/>
  <c r="R268"/>
  <c r="P269"/>
  <c r="P268"/>
  <c r="BK269"/>
  <c r="BK268"/>
  <c r="J268" s="1"/>
  <c r="J63" s="1"/>
  <c r="J269"/>
  <c r="BE269" s="1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 s="1"/>
  <c r="J62" s="1"/>
  <c r="J221"/>
  <c r="BE221" s="1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 s="1"/>
  <c r="J61" s="1"/>
  <c r="J197"/>
  <c r="BE197" s="1"/>
  <c r="BI194"/>
  <c r="BH194"/>
  <c r="BG194"/>
  <c r="BF194"/>
  <c r="T194"/>
  <c r="T193"/>
  <c r="R194"/>
  <c r="R193"/>
  <c r="P194"/>
  <c r="P193"/>
  <c r="BK194"/>
  <c r="BK193"/>
  <c r="J193" s="1"/>
  <c r="J60" s="1"/>
  <c r="J194"/>
  <c r="BE194" s="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 s="1"/>
  <c r="J59" s="1"/>
  <c r="J185"/>
  <c r="BE185" s="1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4"/>
  <c r="BD53" i="1" s="1"/>
  <c r="BH89" i="3"/>
  <c r="F33" s="1"/>
  <c r="BC53" i="1" s="1"/>
  <c r="BG89" i="3"/>
  <c r="F32"/>
  <c r="BB53" i="1" s="1"/>
  <c r="BF89" i="3"/>
  <c r="J31" s="1"/>
  <c r="AW53" i="1" s="1"/>
  <c r="T89" i="3"/>
  <c r="T88"/>
  <c r="T87" s="1"/>
  <c r="T86" s="1"/>
  <c r="R89"/>
  <c r="R88"/>
  <c r="R87" s="1"/>
  <c r="P89"/>
  <c r="P88"/>
  <c r="P87" s="1"/>
  <c r="P86" s="1"/>
  <c r="AU53" i="1" s="1"/>
  <c r="BK89" i="3"/>
  <c r="BK88" s="1"/>
  <c r="J89"/>
  <c r="BE89" s="1"/>
  <c r="J82"/>
  <c r="F82"/>
  <c r="F80"/>
  <c r="E78"/>
  <c r="J51"/>
  <c r="F51"/>
  <c r="F49"/>
  <c r="E47"/>
  <c r="J18"/>
  <c r="E18"/>
  <c r="F52" s="1"/>
  <c r="J17"/>
  <c r="J12"/>
  <c r="J49" s="1"/>
  <c r="E7"/>
  <c r="E45" s="1"/>
  <c r="E76"/>
  <c r="AY52" i="1"/>
  <c r="AX52"/>
  <c r="BI100" i="2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 s="1"/>
  <c r="BI86"/>
  <c r="BH86"/>
  <c r="BG86"/>
  <c r="BF86"/>
  <c r="T86"/>
  <c r="R86"/>
  <c r="P86"/>
  <c r="BK86"/>
  <c r="J86"/>
  <c r="BE86" s="1"/>
  <c r="BI85"/>
  <c r="BH85"/>
  <c r="BG85"/>
  <c r="BF85"/>
  <c r="T85"/>
  <c r="R85"/>
  <c r="P85"/>
  <c r="BK85"/>
  <c r="J85"/>
  <c r="BE85" s="1"/>
  <c r="BI84"/>
  <c r="BH84"/>
  <c r="BG84"/>
  <c r="BF84"/>
  <c r="T84"/>
  <c r="R84"/>
  <c r="P84"/>
  <c r="BK84"/>
  <c r="J84"/>
  <c r="BE84" s="1"/>
  <c r="BI83"/>
  <c r="BH83"/>
  <c r="BG83"/>
  <c r="BF83"/>
  <c r="T83"/>
  <c r="R83"/>
  <c r="P83"/>
  <c r="BK83"/>
  <c r="J83"/>
  <c r="BE83" s="1"/>
  <c r="BI82"/>
  <c r="BH82"/>
  <c r="BG82"/>
  <c r="BF82"/>
  <c r="T82"/>
  <c r="R82"/>
  <c r="P82"/>
  <c r="BK82"/>
  <c r="J82"/>
  <c r="BE82" s="1"/>
  <c r="BI81"/>
  <c r="F34" s="1"/>
  <c r="BD52" i="1" s="1"/>
  <c r="BH81" i="2"/>
  <c r="F33"/>
  <c r="BC52" i="1" s="1"/>
  <c r="BG81" i="2"/>
  <c r="F32" s="1"/>
  <c r="BB52" i="1" s="1"/>
  <c r="BF81" i="2"/>
  <c r="J31"/>
  <c r="AW52" i="1" s="1"/>
  <c r="F31" i="2"/>
  <c r="BA52" i="1" s="1"/>
  <c r="T81" i="2"/>
  <c r="T80" s="1"/>
  <c r="T79" s="1"/>
  <c r="T78" s="1"/>
  <c r="R81"/>
  <c r="R80" s="1"/>
  <c r="R79" s="1"/>
  <c r="R78" s="1"/>
  <c r="P81"/>
  <c r="P80" s="1"/>
  <c r="P79" s="1"/>
  <c r="P78" s="1"/>
  <c r="AU52" i="1" s="1"/>
  <c r="BK81" i="2"/>
  <c r="BK80"/>
  <c r="J80" s="1"/>
  <c r="J58" s="1"/>
  <c r="BK79"/>
  <c r="BK78" s="1"/>
  <c r="J78" s="1"/>
  <c r="J81"/>
  <c r="BE81"/>
  <c r="J74"/>
  <c r="F74"/>
  <c r="F72"/>
  <c r="E70"/>
  <c r="J51"/>
  <c r="F51"/>
  <c r="F49"/>
  <c r="E47"/>
  <c r="J18"/>
  <c r="E18"/>
  <c r="F52" s="1"/>
  <c r="J17"/>
  <c r="J12"/>
  <c r="J49" s="1"/>
  <c r="J72"/>
  <c r="E7"/>
  <c r="E45" s="1"/>
  <c r="AS51" i="1"/>
  <c r="L47"/>
  <c r="AM46"/>
  <c r="L46"/>
  <c r="AM44"/>
  <c r="L44"/>
  <c r="L42"/>
  <c r="L41"/>
  <c r="F75" i="2" l="1"/>
  <c r="J78" i="4"/>
  <c r="J85"/>
  <c r="J57" s="1"/>
  <c r="BK84"/>
  <c r="J84" s="1"/>
  <c r="BK87" i="3"/>
  <c r="J88"/>
  <c r="J58" s="1"/>
  <c r="F30" i="2"/>
  <c r="AZ52" i="1" s="1"/>
  <c r="BA51"/>
  <c r="BC51"/>
  <c r="R85" i="4"/>
  <c r="R84" s="1"/>
  <c r="BB51" i="1"/>
  <c r="J30" i="4"/>
  <c r="AV54" i="1" s="1"/>
  <c r="AT54" s="1"/>
  <c r="P85" i="4"/>
  <c r="P84" s="1"/>
  <c r="AU54" i="1" s="1"/>
  <c r="J27" i="2"/>
  <c r="J56"/>
  <c r="F30" i="3"/>
  <c r="AZ53" i="1" s="1"/>
  <c r="J30" i="3"/>
  <c r="AV53" i="1" s="1"/>
  <c r="AT53" s="1"/>
  <c r="BK279" i="3"/>
  <c r="J279" s="1"/>
  <c r="J65" s="1"/>
  <c r="J280"/>
  <c r="J66" s="1"/>
  <c r="AU51" i="1"/>
  <c r="BD51"/>
  <c r="W30" s="1"/>
  <c r="R86" i="3"/>
  <c r="E45" i="4"/>
  <c r="E68" i="2"/>
  <c r="J30"/>
  <c r="AV52" i="1" s="1"/>
  <c r="AT52" s="1"/>
  <c r="J79" i="2"/>
  <c r="J57" s="1"/>
  <c r="J80" i="3"/>
  <c r="F83"/>
  <c r="F31"/>
  <c r="BA53" i="1" s="1"/>
  <c r="F30" i="4"/>
  <c r="AZ54" i="1" s="1"/>
  <c r="J86" i="4"/>
  <c r="J58" s="1"/>
  <c r="J36" i="2" l="1"/>
  <c r="AG52" i="1"/>
  <c r="AX51"/>
  <c r="W28"/>
  <c r="AW51"/>
  <c r="AK27" s="1"/>
  <c r="W27"/>
  <c r="J27" i="4"/>
  <c r="J56"/>
  <c r="W29" i="1"/>
  <c r="AY51"/>
  <c r="BK86" i="3"/>
  <c r="J86" s="1"/>
  <c r="J87"/>
  <c r="J57" s="1"/>
  <c r="AZ51" i="1"/>
  <c r="AN52" l="1"/>
  <c r="J56" i="3"/>
  <c r="J27"/>
  <c r="J36" i="4"/>
  <c r="AG54" i="1"/>
  <c r="AN54" s="1"/>
  <c r="AV51"/>
  <c r="W26"/>
  <c r="AK26" l="1"/>
  <c r="AT51"/>
  <c r="J36" i="3"/>
  <c r="AG53" i="1"/>
  <c r="AN53" l="1"/>
  <c r="AG51"/>
  <c r="AK23" l="1"/>
  <c r="AK32" s="1"/>
  <c r="AN51"/>
</calcChain>
</file>

<file path=xl/sharedStrings.xml><?xml version="1.0" encoding="utf-8"?>
<sst xmlns="http://schemas.openxmlformats.org/spreadsheetml/2006/main" count="4977" uniqueCount="963">
  <si>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</si>
  <si>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</si>
  <si>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</si>
  <si>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</si>
  <si>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</si>
  <si>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</si>
  <si>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</si>
  <si>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{238c22fb-449a-46b1-abac-0574d698b62f}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</si>
  <si>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</si>
  <si>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</si>
  <si>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</si>
  <si>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</si>
  <si>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</si>
  <si>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</si>
  <si>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</si>
  <si>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</si>
  <si>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12022018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</si>
  <si>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</si>
  <si>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</si>
  <si>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na ul. Výškovická, p.p.č. 793/281, k. ú. Výškovice u Ostravy</t>
  </si>
  <si>
    <t>KSO:</t>
  </si>
  <si>
    <t/>
  </si>
  <si>
    <t>CC-CZ:</t>
  </si>
  <si>
    <t>Místo:</t>
  </si>
  <si>
    <t>ul. Výškovická, Ostrava</t>
  </si>
  <si>
    <t>Datum:</t>
  </si>
  <si>
    <t>11. 2. 2018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</si>
  <si>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</si>
  <si>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</si>
  <si>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</si>
  <si>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</si>
  <si>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</si>
  <si>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</si>
  <si>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</si>
  <si>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</si>
  <si>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</si>
  <si>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</si>
  <si>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</si>
  <si>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</si>
  <si>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</si>
  <si>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</si>
  <si>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</si>
  <si>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</si>
  <si>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</si>
  <si>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</si>
  <si>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</si>
  <si>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</si>
  <si>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</si>
  <si>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</si>
  <si>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</si>
  <si>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</si>
  <si>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</si>
  <si>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</si>
  <si>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</si>
  <si>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</si>
  <si>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</si>
  <si>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</si>
  <si>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</si>
  <si>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</si>
  <si>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</si>
  <si>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</si>
  <si>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</si>
  <si>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</si>
  <si>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</si>
  <si>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</si>
  <si>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</si>
  <si>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</si>
  <si>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</si>
  <si>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</si>
  <si>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</si>
  <si>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</si>
  <si>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</si>
  <si>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</si>
  <si>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</si>
  <si>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</si>
  <si>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</si>
  <si>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</si>
  <si>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</si>
  <si>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</si>
  <si>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</si>
  <si>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{af3461d2-fea9-4ed7-8bcb-65af6414bb68}</t>
  </si>
  <si>
    <t>2</t>
  </si>
  <si>
    <t>001</t>
  </si>
  <si>
    <t xml:space="preserve">SO 101 PARKOVIŠTĚ  </t>
  </si>
  <si>
    <t>{86c6d300-7f71-43bd-84ad-9ad51797f2eb}</t>
  </si>
  <si>
    <t>002</t>
  </si>
  <si>
    <t>SO 301 DEŠŤOVÁ KANALIZACE</t>
  </si>
  <si>
    <t>{36a44128-371b-4470-995d-fd7e3a0a90ec}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</si>
  <si>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</si>
  <si>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</si>
  <si>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</si>
  <si>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</si>
  <si>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</si>
  <si>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</si>
  <si>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</si>
  <si>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</si>
  <si>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</si>
  <si>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</si>
  <si>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</si>
  <si>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</si>
  <si>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</si>
  <si>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</si>
  <si>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</si>
  <si>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</si>
  <si>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</si>
  <si>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</si>
  <si>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</si>
  <si>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</si>
  <si>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</si>
  <si>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</si>
  <si>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</si>
  <si>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</si>
  <si>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</si>
  <si>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</si>
  <si>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</si>
  <si>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</si>
  <si>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</si>
  <si>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</si>
  <si>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</si>
  <si>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</si>
  <si>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</si>
  <si>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</si>
  <si>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</si>
  <si>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</si>
  <si>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</si>
  <si>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</si>
  <si>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</si>
  <si>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514843148</t>
  </si>
  <si>
    <t>Administrativní činnost pro zajištění záborů pozemků, uzavírek komunikací a dopravních opatření</t>
  </si>
  <si>
    <t>-1699075404</t>
  </si>
  <si>
    <t>3</t>
  </si>
  <si>
    <t>022</t>
  </si>
  <si>
    <t>aktualizace dokladových částí  projektové  dokumentace</t>
  </si>
  <si>
    <t>1838841226</t>
  </si>
  <si>
    <t>003</t>
  </si>
  <si>
    <t>Koordinační a kompletační činnost dodavatele</t>
  </si>
  <si>
    <t>-1213633024</t>
  </si>
  <si>
    <t>004</t>
  </si>
  <si>
    <t>Náklady na veškeré energie související s realizací akce</t>
  </si>
  <si>
    <t>16681517</t>
  </si>
  <si>
    <t>6</t>
  </si>
  <si>
    <t>005</t>
  </si>
  <si>
    <t>Zábory cizích pozemků (veřejných i soukromých)</t>
  </si>
  <si>
    <t>-893236159</t>
  </si>
  <si>
    <t>7</t>
  </si>
  <si>
    <t>006</t>
  </si>
  <si>
    <t>Geodetické zaměření realizovaných objektů</t>
  </si>
  <si>
    <t>675561965</t>
  </si>
  <si>
    <t>007</t>
  </si>
  <si>
    <t xml:space="preserve">Zpracování dokumentace skutečného provedení stavby včetně zpracování podkladů pro vklad novostavby do katastru nemovitostí </t>
  </si>
  <si>
    <t>-1809267270</t>
  </si>
  <si>
    <t>9</t>
  </si>
  <si>
    <t>008</t>
  </si>
  <si>
    <t>Vyhotovení geometrických plánů pro vklad do KN</t>
  </si>
  <si>
    <t>1018446010</t>
  </si>
  <si>
    <t>10</t>
  </si>
  <si>
    <t>009</t>
  </si>
  <si>
    <t>Statické zatěžovací zkoušky zhutnění</t>
  </si>
  <si>
    <t>kus</t>
  </si>
  <si>
    <t>295780019</t>
  </si>
  <si>
    <t>11</t>
  </si>
  <si>
    <t>010</t>
  </si>
  <si>
    <t>Dočasné dopravní značení a čištění tohoto značení po dobu realizace akce</t>
  </si>
  <si>
    <t>1347786571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</si>
  <si>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</si>
  <si>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</si>
  <si>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</si>
  <si>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545682817</t>
  </si>
  <si>
    <t>13</t>
  </si>
  <si>
    <t>012</t>
  </si>
  <si>
    <t>Informační tabule s údaji o stavbě (velikost cca 1,5 x 1 m – dle grafického návrhu investora) - 1ks</t>
  </si>
  <si>
    <t>91742560</t>
  </si>
  <si>
    <t>14</t>
  </si>
  <si>
    <t>013</t>
  </si>
  <si>
    <t>zařízení staveniště zhotovitele - chemické WC+kancelář+sklady</t>
  </si>
  <si>
    <t>-233837877</t>
  </si>
  <si>
    <t>014</t>
  </si>
  <si>
    <t>Náklady za vypouštění čerpané podzemní vody do veřejné kanalizace</t>
  </si>
  <si>
    <t>-1511150520</t>
  </si>
  <si>
    <t>16</t>
  </si>
  <si>
    <t>015</t>
  </si>
  <si>
    <t>dočasné zajištění podzemních sítí  proti poškození</t>
  </si>
  <si>
    <t>-907195323</t>
  </si>
  <si>
    <t>17</t>
  </si>
  <si>
    <t>016</t>
  </si>
  <si>
    <t>Čistění komunikací</t>
  </si>
  <si>
    <t>-646555603</t>
  </si>
  <si>
    <t>18</t>
  </si>
  <si>
    <t>017</t>
  </si>
  <si>
    <t xml:space="preserve">Náklady na vytýčení stavby </t>
  </si>
  <si>
    <t>189986988</t>
  </si>
  <si>
    <t>19</t>
  </si>
  <si>
    <t>018</t>
  </si>
  <si>
    <t>Náklady na projektovou (dílenskou) dokumentaci zhotovitele</t>
  </si>
  <si>
    <t>-1617370819</t>
  </si>
  <si>
    <t>20</t>
  </si>
  <si>
    <t>019</t>
  </si>
  <si>
    <t>Pasportizace území před zahájením stavby  dle požadavku odboru dopravy</t>
  </si>
  <si>
    <t>-1301393990</t>
  </si>
  <si>
    <t>asfalt</t>
  </si>
  <si>
    <t>m2</t>
  </si>
  <si>
    <t>246</t>
  </si>
  <si>
    <t>odkopávky</t>
  </si>
  <si>
    <t>m3</t>
  </si>
  <si>
    <t>178,98</t>
  </si>
  <si>
    <t>sadovky</t>
  </si>
  <si>
    <t>43</t>
  </si>
  <si>
    <t>odvoz</t>
  </si>
  <si>
    <t>233,42</t>
  </si>
  <si>
    <t>drenáž</t>
  </si>
  <si>
    <t>m</t>
  </si>
  <si>
    <t>16,24</t>
  </si>
  <si>
    <t>vdz</t>
  </si>
  <si>
    <t>39</t>
  </si>
  <si>
    <t>kostky</t>
  </si>
  <si>
    <t>73,16</t>
  </si>
  <si>
    <t xml:space="preserve">001 - SO 101 PARKOVIŠTĚ  </t>
  </si>
  <si>
    <t>bo1530</t>
  </si>
  <si>
    <t>67,14</t>
  </si>
  <si>
    <t>rýhy</t>
  </si>
  <si>
    <t>4,89</t>
  </si>
  <si>
    <t>voda</t>
  </si>
  <si>
    <t>1,29</t>
  </si>
  <si>
    <t>bo1025</t>
  </si>
  <si>
    <t>6,88</t>
  </si>
  <si>
    <t>ornice</t>
  </si>
  <si>
    <t>56</t>
  </si>
  <si>
    <t>pěší</t>
  </si>
  <si>
    <t>slepci</t>
  </si>
  <si>
    <t>textilie</t>
  </si>
  <si>
    <t>37,579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</si>
  <si>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</si>
  <si>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</si>
  <si>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</si>
  <si>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</si>
  <si>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</si>
  <si>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</si>
  <si>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</si>
  <si>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</si>
  <si>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</si>
  <si>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</si>
  <si>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</si>
  <si>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</si>
  <si>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</si>
  <si>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</si>
  <si>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</si>
  <si>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750086433</t>
  </si>
  <si>
    <t>VV</t>
  </si>
  <si>
    <t>dle B1.2.1</t>
  </si>
  <si>
    <t>280/10000</t>
  </si>
  <si>
    <t>111151111</t>
  </si>
  <si>
    <t>Pokosení trávníku při souvislé ploše do 1000 m2 parterového v rovině nebo svahu do 1:5</t>
  </si>
  <si>
    <t>CS ÚRS 2018 01</t>
  </si>
  <si>
    <t>616458725</t>
  </si>
  <si>
    <t>sadovky*3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</si>
  <si>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</si>
  <si>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</si>
  <si>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-316333972</t>
  </si>
  <si>
    <t>dle E2.b</t>
  </si>
  <si>
    <t>113152112</t>
  </si>
  <si>
    <t>Odstranění podkladů zpevněných ploch s přemístěním na skládku na vzdálenost do 20 m nebo s naložením na dopravní prostředek z kameniva drceného</t>
  </si>
  <si>
    <t>-1943035748</t>
  </si>
  <si>
    <t>(15+38)*0,2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</si>
  <si>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</si>
  <si>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</si>
  <si>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1878154937</t>
  </si>
  <si>
    <t>0,5*16+38</t>
  </si>
  <si>
    <t>113202111</t>
  </si>
  <si>
    <t>Vytrhání obrub s vybouráním lože, s přemístěním hmot na skládku na vzdálenost do 3 m nebo s naložením na dopravní prostředek z krajníků nebo obrubníků stojatých</t>
  </si>
  <si>
    <t>-1278161460</t>
  </si>
  <si>
    <t xml:space="preserve">dle B1.2.1- stávající obruby </t>
  </si>
  <si>
    <t>16+2+4</t>
  </si>
  <si>
    <t>119001401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</si>
  <si>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</si>
  <si>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871254890</t>
  </si>
  <si>
    <t>voda+plyn</t>
  </si>
  <si>
    <t>2*16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</si>
  <si>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</si>
  <si>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</si>
  <si>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>-446752987</t>
  </si>
  <si>
    <t>2*16+16,5+13</t>
  </si>
  <si>
    <t>120001101</t>
  </si>
  <si>
    <t>Příplatek k cenám vykopávek za ztížení vykopávky v blízkosti podzemního vedení nebo výbušnin v horninách jakékoliv třídy</t>
  </si>
  <si>
    <t>1927505080</t>
  </si>
  <si>
    <t>dle A2 - ovak, innogy, poda, ostravské komunikace, cetin, veolia</t>
  </si>
  <si>
    <t>2*0,71*(5*16+16,3)</t>
  </si>
  <si>
    <t>121101102</t>
  </si>
  <si>
    <t>Sejmutí ornice nebo lesní půdy s vodorovným přemístěním na hromady v místě upotřebení nebo na dočasné či trvalé skládky se složením, na vzdálenost přes 50 do 100 m</t>
  </si>
  <si>
    <t>-506091692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</si>
  <si>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</si>
  <si>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</si>
  <si>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</si>
  <si>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-14093057</t>
  </si>
  <si>
    <t>dle B1.2.3, B1.2.1</t>
  </si>
  <si>
    <t>asfalt*0,71+pěší*0,54+slepci*0,54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</si>
  <si>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</si>
  <si>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</si>
  <si>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</si>
  <si>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-1804391277</t>
  </si>
  <si>
    <t>132201101</t>
  </si>
  <si>
    <t>Hloubení zapažených i nezapažených rýh šířky do 600 mm s urovnáním dna do předepsaného profilu a spádu v hornině tř. 3 do 100 m3</t>
  </si>
  <si>
    <t>-1629663771</t>
  </si>
  <si>
    <t>dle B1.2.3, B1.2.1, B1.2.4</t>
  </si>
  <si>
    <t>drenáž pláně</t>
  </si>
  <si>
    <t>0,5*0,6*16,3</t>
  </si>
  <si>
    <t>132201109</t>
  </si>
  <si>
    <t>Hloubení zapažených i nezapažených rýh šířky do 600 mm s urovnáním dna do předepsaného profilu a spádu v hornině tř. 3 Příplatek k cenám za lepivost horniny tř. 3</t>
  </si>
  <si>
    <t>110562613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</si>
  <si>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</si>
  <si>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</si>
  <si>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-2037267762</t>
  </si>
  <si>
    <t>-sadovky*0,15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</si>
  <si>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</si>
  <si>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</si>
  <si>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1805418729</t>
  </si>
  <si>
    <t>odvoz*15</t>
  </si>
  <si>
    <t>167101102</t>
  </si>
  <si>
    <t>Nakládání, skládání a překládání neulehlého výkopku nebo sypaniny nakládání, množství přes 100 m3, z hornin tř. 1 až 4</t>
  </si>
  <si>
    <t>-143448279</t>
  </si>
  <si>
    <t>171201201</t>
  </si>
  <si>
    <t>Uložení sypaniny na skládky</t>
  </si>
  <si>
    <t>-214770023</t>
  </si>
  <si>
    <t>171201211</t>
  </si>
  <si>
    <t>Uložení sypaniny poplatek za uložení sypaniny na skládce (skládkovné)</t>
  </si>
  <si>
    <t>t</t>
  </si>
  <si>
    <t>-249791814</t>
  </si>
  <si>
    <t>odvoz*1,7</t>
  </si>
  <si>
    <t>174101101</t>
  </si>
  <si>
    <t>Zásyp sypaninou z jakékoliv horniny s uložením výkopku ve vrstvách se zhutněním jam, šachet, rýh nebo kolem objektů v těchto vykopávkách</t>
  </si>
  <si>
    <t>-172803551</t>
  </si>
  <si>
    <t>583442000</t>
  </si>
  <si>
    <t>štěrkodrť frakce 0-63 třída C</t>
  </si>
  <si>
    <t>1121765827</t>
  </si>
  <si>
    <t>rýhy*1,9</t>
  </si>
  <si>
    <t>22</t>
  </si>
  <si>
    <t>R00101</t>
  </si>
  <si>
    <t>přesazení mladého stromku</t>
  </si>
  <si>
    <t>-287084299</t>
  </si>
  <si>
    <t>23</t>
  </si>
  <si>
    <t>181301102</t>
  </si>
  <si>
    <t>Rozprostření a urovnání ornice v rovině nebo ve svahu sklonu do 1:5 při souvislé ploše do 500 m2, tl. vrstvy přes 100 do 150 mm</t>
  </si>
  <si>
    <t>1277913666</t>
  </si>
  <si>
    <t>24</t>
  </si>
  <si>
    <t>25234001</t>
  </si>
  <si>
    <t>herbicid totální systémový neselektivní</t>
  </si>
  <si>
    <t>litr</t>
  </si>
  <si>
    <t>-1765537967</t>
  </si>
  <si>
    <t>(sadovky*8)/10000</t>
  </si>
  <si>
    <t>25</t>
  </si>
  <si>
    <t>181411131</t>
  </si>
  <si>
    <t>Založení trávníku na půdě předem připravené plochy do 1000 m2 výsevem včetně utažení parkového v rovině nebo na svahu do 1:5</t>
  </si>
  <si>
    <t>870388553</t>
  </si>
  <si>
    <t>26</t>
  </si>
  <si>
    <t>005724200</t>
  </si>
  <si>
    <t>osivo směs travní parková okrasná</t>
  </si>
  <si>
    <t>kg</t>
  </si>
  <si>
    <t>1284774404</t>
  </si>
  <si>
    <t>dle B1.1</t>
  </si>
  <si>
    <t>sadovky*0,025</t>
  </si>
  <si>
    <t>27</t>
  </si>
  <si>
    <t>181951102</t>
  </si>
  <si>
    <t>Úprava pláně vyrovnáním výškových rozdílů v hornině tř. 1 až 4 se zhutněním</t>
  </si>
  <si>
    <t>-1860095564</t>
  </si>
  <si>
    <t>asfalt+pěší+slepci</t>
  </si>
  <si>
    <t>28</t>
  </si>
  <si>
    <t>183403114</t>
  </si>
  <si>
    <t>Obdělání půdy kultivátorováním v rovině nebo na svahu do 1:5</t>
  </si>
  <si>
    <t>692259588</t>
  </si>
  <si>
    <t>29</t>
  </si>
  <si>
    <t>183403153</t>
  </si>
  <si>
    <t>Obdělání půdy hrabáním v rovině nebo na svahu do 1:5</t>
  </si>
  <si>
    <t>41003060</t>
  </si>
  <si>
    <t>30</t>
  </si>
  <si>
    <t>183403161</t>
  </si>
  <si>
    <t>Obdělání půdy válením v rovině nebo na svahu do 1:5</t>
  </si>
  <si>
    <t>-1579169315</t>
  </si>
  <si>
    <t>31</t>
  </si>
  <si>
    <t>183552431</t>
  </si>
  <si>
    <t>Úprava zemědělské půdy - hnojení tekutými hnojivy na ploše jednotlivě se zapravením hnojiva do půdy do 5 ha, o sklonu do 5 st.</t>
  </si>
  <si>
    <t>236857488</t>
  </si>
  <si>
    <t>sadovky/10000</t>
  </si>
  <si>
    <t>32</t>
  </si>
  <si>
    <t>184802111</t>
  </si>
  <si>
    <t>Chemické odplevelení půdy před založením kultury, trávníku nebo zpevněných ploch o výměře jednotlivě přes 20 m2 v rovině nebo na svahu do 1:5 postřikem na široko</t>
  </si>
  <si>
    <t>1871745297</t>
  </si>
  <si>
    <t>33</t>
  </si>
  <si>
    <t>185804312</t>
  </si>
  <si>
    <t>Zalití rostlin vodou  plochy záhonů jednotlivě přes 20 m2</t>
  </si>
  <si>
    <t>43853806</t>
  </si>
  <si>
    <t>dle B1.1, B1.2.1</t>
  </si>
  <si>
    <t>2*sadovky*0,015</t>
  </si>
  <si>
    <t>34</t>
  </si>
  <si>
    <t>185851121</t>
  </si>
  <si>
    <t>Dovoz vody pro zálivku rostlin na vzdálenost do 1000 m</t>
  </si>
  <si>
    <t>-186376480</t>
  </si>
  <si>
    <t>35</t>
  </si>
  <si>
    <t>185851129</t>
  </si>
  <si>
    <t>Dovoz vody pro zálivku rostlin Příplatek k ceně za každých dalších i započatých 1000 m</t>
  </si>
  <si>
    <t>661910173</t>
  </si>
  <si>
    <t>voda*24</t>
  </si>
  <si>
    <t>36</t>
  </si>
  <si>
    <t>R101</t>
  </si>
  <si>
    <t xml:space="preserve">Trávníkový substrát  </t>
  </si>
  <si>
    <t>-310328825</t>
  </si>
  <si>
    <t>(sadovky*0,15)/2,5</t>
  </si>
  <si>
    <t>37</t>
  </si>
  <si>
    <t>R102</t>
  </si>
  <si>
    <t>ochrana kmene bedněním - zřízení</t>
  </si>
  <si>
    <t>121974242</t>
  </si>
  <si>
    <t>2*0,5*4</t>
  </si>
  <si>
    <t>38</t>
  </si>
  <si>
    <t>R103</t>
  </si>
  <si>
    <t>ochrana kmene bedněním - odstranění</t>
  </si>
  <si>
    <t>553761443</t>
  </si>
  <si>
    <t>Zakládání</t>
  </si>
  <si>
    <t>212755214</t>
  </si>
  <si>
    <t>Trativody bez lože z drenážních trubek plastových flexibilních D 100 mm</t>
  </si>
  <si>
    <t>-798532983</t>
  </si>
  <si>
    <t>40</t>
  </si>
  <si>
    <t>213141111</t>
  </si>
  <si>
    <t>Zřízení vrstvy z geotextilie filtrační, separační, odvodňovací, ochranné, výztužné nebo protierozní v rovině nebo ve sklonu do 1:5, šířky do 3 m</t>
  </si>
  <si>
    <t>-435811257</t>
  </si>
  <si>
    <t>drenáž*3,14*0,1+drenáž*0,5*4</t>
  </si>
  <si>
    <t>41</t>
  </si>
  <si>
    <t>693110620R</t>
  </si>
  <si>
    <t>geotextilie z polyesterových vláken netkaná, 300 g/m2, šíře 200 cm</t>
  </si>
  <si>
    <t>103328374</t>
  </si>
  <si>
    <t>Přepočteno koeficientem 1,5 (pro prořez a přesahy 50%)</t>
  </si>
  <si>
    <t>textilie*1,5</t>
  </si>
  <si>
    <t>Vodorovné konstrukce</t>
  </si>
  <si>
    <t>42</t>
  </si>
  <si>
    <t>451573111</t>
  </si>
  <si>
    <t>Lože pod potrubí, stoky a drobné objekty v otevřeném výkopu z písku a štěrkopísku do 63 mm</t>
  </si>
  <si>
    <t>-995343046</t>
  </si>
  <si>
    <t>drenáž*0,3*0,1</t>
  </si>
  <si>
    <t>Komunikace pozemní</t>
  </si>
  <si>
    <t>564851111</t>
  </si>
  <si>
    <t>Podklad ze štěrkodrti ŠD s rozprostřením a zhutněním, po zhutnění tl. 150 mm</t>
  </si>
  <si>
    <t>1359869023</t>
  </si>
  <si>
    <t>2*asfalt+pěší+slepci</t>
  </si>
  <si>
    <t>44</t>
  </si>
  <si>
    <t>564871116</t>
  </si>
  <si>
    <t>Podklad ze štěrkodrti ŠD s rozprostřením a zhutněním, po zhutnění tl. 300 mm</t>
  </si>
  <si>
    <t>1209254108</t>
  </si>
  <si>
    <t>45</t>
  </si>
  <si>
    <t>565155121</t>
  </si>
  <si>
    <t>Asfaltový beton vrstva podkladní ACP 16 (obalované kamenivo střednězrnné - OKS)  s rozprostřením a zhutněním v pruhu šířky přes 3 m, po zhutnění tl. 70 mm</t>
  </si>
  <si>
    <t>-2010466839</t>
  </si>
  <si>
    <t>46</t>
  </si>
  <si>
    <t>573111112</t>
  </si>
  <si>
    <t>Postřik infiltrační PI z asfaltu silničního s posypem kamenivem, v množství 1,00 kg/m2</t>
  </si>
  <si>
    <t>2121627669</t>
  </si>
  <si>
    <t>47</t>
  </si>
  <si>
    <t>573211112</t>
  </si>
  <si>
    <t>Postřik spojovací PS bez posypu kamenivem z asfaltu silničního, v množství 0,70 kg/m2</t>
  </si>
  <si>
    <t>-655081358</t>
  </si>
  <si>
    <t>48</t>
  </si>
  <si>
    <t>577134121</t>
  </si>
  <si>
    <t>Asfaltový beton vrstva obrusná ACO 11 (ABS)  s rozprostřením a se zhutněním z nemodifikovaného asfaltu v pruhu šířky přes 3 m tř. I, po zhutnění tl. 40 mm</t>
  </si>
  <si>
    <t>1108119020</t>
  </si>
  <si>
    <t>49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</si>
  <si>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</si>
  <si>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</si>
  <si>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-1530911203</t>
  </si>
  <si>
    <t>pěší+slepci</t>
  </si>
  <si>
    <t>50</t>
  </si>
  <si>
    <t>592452670R</t>
  </si>
  <si>
    <t>dlažba skladebná betonová základní pro nevidomé 20 x 10 x 6 cm barevná</t>
  </si>
  <si>
    <t>-1739035850</t>
  </si>
  <si>
    <t>Přepočteno koeficientem 1,05 (pro prořez 5%)</t>
  </si>
  <si>
    <t>1*1,05 'Přepočtené koeficientem množství</t>
  </si>
  <si>
    <t>51</t>
  </si>
  <si>
    <t>R007</t>
  </si>
  <si>
    <t>dlažba zámková betonová přírodní šedá tl.60mm</t>
  </si>
  <si>
    <t>438215086</t>
  </si>
  <si>
    <t>7*1,05 'Přepočtené koeficientem množství</t>
  </si>
  <si>
    <t>Ostatní konstrukce a práce, bourání</t>
  </si>
  <si>
    <t>52</t>
  </si>
  <si>
    <t>914111111</t>
  </si>
  <si>
    <t>Montáž svislé dopravní značky základní velikosti do 1 m2 objímkami na sloupky nebo konzoly</t>
  </si>
  <si>
    <t>739096378</t>
  </si>
  <si>
    <t>53</t>
  </si>
  <si>
    <t>404454040</t>
  </si>
  <si>
    <t>značka dopravní svislá nereflexní FeZn prolis, 500 x 700 mm</t>
  </si>
  <si>
    <t>-1566247227</t>
  </si>
  <si>
    <t>54</t>
  </si>
  <si>
    <t>40445415</t>
  </si>
  <si>
    <t>značka dopravní svislá nereflexní FeZn prolis 300x200mm</t>
  </si>
  <si>
    <t>1627469124</t>
  </si>
  <si>
    <t>0,5*2 'Přepočtené koeficientem množství</t>
  </si>
  <si>
    <t>55</t>
  </si>
  <si>
    <t>404452250</t>
  </si>
  <si>
    <t>sloupek Zn 60 - 350</t>
  </si>
  <si>
    <t>1542768194</t>
  </si>
  <si>
    <t>404452400</t>
  </si>
  <si>
    <t>patka hliníková pro sloupek D 60 mm</t>
  </si>
  <si>
    <t>-1673290949</t>
  </si>
  <si>
    <t>57</t>
  </si>
  <si>
    <t>404452530</t>
  </si>
  <si>
    <t>víčko plastové na sloupek 60</t>
  </si>
  <si>
    <t>-1765141626</t>
  </si>
  <si>
    <t>58</t>
  </si>
  <si>
    <t>915211111</t>
  </si>
  <si>
    <t>Vodorovné dopravní značení stříkaným plastem  dělící čára šířky 125 mm souvislá bílá základní</t>
  </si>
  <si>
    <t>-1790015420</t>
  </si>
  <si>
    <t>dle B1.2.7</t>
  </si>
  <si>
    <t>4,5*2+5*6</t>
  </si>
  <si>
    <t>59</t>
  </si>
  <si>
    <t>915231111</t>
  </si>
  <si>
    <t>Vodorovné dopravní značení stříkaným plastem  přechody pro chodce, šipky, symboly nápisy bílé základní</t>
  </si>
  <si>
    <t>-877268470</t>
  </si>
  <si>
    <t>60</t>
  </si>
  <si>
    <t>R910</t>
  </si>
  <si>
    <t>vodorovné dopravní značení - žlutý plast</t>
  </si>
  <si>
    <t>1461180906</t>
  </si>
  <si>
    <t>2*(2+1,6)</t>
  </si>
  <si>
    <t>61</t>
  </si>
  <si>
    <t>915611111</t>
  </si>
  <si>
    <t>Předznačení pro vodorovné značení  stříkané barvou nebo prováděné z nátěrových hmot liniové dělicí čáry, vodicí proužky</t>
  </si>
  <si>
    <t>1840008824</t>
  </si>
  <si>
    <t>vdz+25,44</t>
  </si>
  <si>
    <t>62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</si>
  <si>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</si>
  <si>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</si>
  <si>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-1120625772</t>
  </si>
  <si>
    <t>dle B1.2.1, B1.2.3 - dvojřádek</t>
  </si>
  <si>
    <t>16,3+4*0,79+4*5+16,06+2,5+2,5+3,13+1,51+5,5+2,5</t>
  </si>
  <si>
    <t>63</t>
  </si>
  <si>
    <t>583801100</t>
  </si>
  <si>
    <t>kostka dlažební drobná, žula, I.jakost, velikost 10 cm</t>
  </si>
  <si>
    <t>1827838988</t>
  </si>
  <si>
    <t>kostky*0,1*0,2*2</t>
  </si>
  <si>
    <t>2,926*1,05 'Přepočtené koeficientem množství</t>
  </si>
  <si>
    <t>64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</si>
  <si>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</si>
  <si>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</si>
  <si>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1473412122</t>
  </si>
  <si>
    <t>2,42+1,86++2*1,3</t>
  </si>
  <si>
    <t>kostky-6,02</t>
  </si>
  <si>
    <t>65</t>
  </si>
  <si>
    <t>592175030R</t>
  </si>
  <si>
    <t>obrubník betonový přírodní 100x15/12x30 cm</t>
  </si>
  <si>
    <t>1188497868</t>
  </si>
  <si>
    <t>67,14*1,05 'Přepočtené koeficientem množství</t>
  </si>
  <si>
    <t>66</t>
  </si>
  <si>
    <t>916991121</t>
  </si>
  <si>
    <t>Lože pod obrubníky, krajníky nebo obruby z dlažebních kostek z betonu prostého tř. C 16/20</t>
  </si>
  <si>
    <t>-1904433605</t>
  </si>
  <si>
    <t>0,1*0,3*(bo1530+kostky)</t>
  </si>
  <si>
    <t>67</t>
  </si>
  <si>
    <t>919731123R</t>
  </si>
  <si>
    <t>Zarovnání styčné plochy podkladu nebo krytu podél vybourané části komunikace nebo zpevněné plochy živičné tl. přes 100 do 200 mm</t>
  </si>
  <si>
    <t>-1914724924</t>
  </si>
  <si>
    <t>68</t>
  </si>
  <si>
    <t>919735113</t>
  </si>
  <si>
    <t>Řezání stávajícího živičného krytu nebo podkladu hloubky přes 100 do 150 mm</t>
  </si>
  <si>
    <t>-441199238</t>
  </si>
  <si>
    <t>69</t>
  </si>
  <si>
    <t>938908411</t>
  </si>
  <si>
    <t>Čištění vozovek splachováním vodou povrchu podkladu nebo krytu živičného, betonového nebo dlážděného</t>
  </si>
  <si>
    <t>-703806484</t>
  </si>
  <si>
    <t>70</t>
  </si>
  <si>
    <t>592174170</t>
  </si>
  <si>
    <t>obrubník betonový chodníkový vibrolisovaný 100x10x25 cm</t>
  </si>
  <si>
    <t>1929450249</t>
  </si>
  <si>
    <t>6,88*1,05 'Přepočtené koeficientem množství</t>
  </si>
  <si>
    <t>997</t>
  </si>
  <si>
    <t>Přesun sutě</t>
  </si>
  <si>
    <t>71</t>
  </si>
  <si>
    <t>997002611</t>
  </si>
  <si>
    <t>Nakládání suti a vybouraných hmot na dopravní prostředek pro vodorovné přemístění</t>
  </si>
  <si>
    <t>460477802</t>
  </si>
  <si>
    <t>72</t>
  </si>
  <si>
    <t>997006512</t>
  </si>
  <si>
    <t>Vodorovná doprava suti na skládku s naložením na dopravní prostředek a složením přes 100 m do 1 km</t>
  </si>
  <si>
    <t>418733598</t>
  </si>
  <si>
    <t>73</t>
  </si>
  <si>
    <t>997006519</t>
  </si>
  <si>
    <t>Vodorovná doprava suti na skládku s naložením na dopravní prostředek a složením Příplatek k ceně za každý další i započatý 1 km</t>
  </si>
  <si>
    <t>1355751075</t>
  </si>
  <si>
    <t>38,971*24 'Přepočtené koeficientem množství</t>
  </si>
  <si>
    <t>74</t>
  </si>
  <si>
    <t>997221845</t>
  </si>
  <si>
    <t>Poplatek za uložení stavebního odpadu na skládce (skládkovné) asfaltového bez obsahu dehtu</t>
  </si>
  <si>
    <t>-567427441</t>
  </si>
  <si>
    <t>11,776</t>
  </si>
  <si>
    <t>75</t>
  </si>
  <si>
    <t>997221855R</t>
  </si>
  <si>
    <t>Poplatek za uložení stavebního odpadu na skládce (skládkovné) zeminy a kameniva</t>
  </si>
  <si>
    <t>-1504618243</t>
  </si>
  <si>
    <t>38,811-11,776</t>
  </si>
  <si>
    <t>998</t>
  </si>
  <si>
    <t>Přesun hmot</t>
  </si>
  <si>
    <t>76</t>
  </si>
  <si>
    <t>998225111</t>
  </si>
  <si>
    <t>Přesun hmot pro komunikace s krytem z kameniva, monolitickým betonovým nebo živičným  dopravní vzdálenost do 200 m jakékoliv délky objektu</t>
  </si>
  <si>
    <t>-1484933054</t>
  </si>
  <si>
    <t>Práce a dodávky M</t>
  </si>
  <si>
    <t>46-M</t>
  </si>
  <si>
    <t>Zemní práce při extr.mont.pracích</t>
  </si>
  <si>
    <t>77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</si>
  <si>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</si>
  <si>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</si>
  <si>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1430637165</t>
  </si>
  <si>
    <t>dle A2 - sondy</t>
  </si>
  <si>
    <t>6*2</t>
  </si>
  <si>
    <t>78</t>
  </si>
  <si>
    <t>460520133</t>
  </si>
  <si>
    <t>Kabelové žlaby nebo kryty osazení tvárnice kabelové betonové do rýhy, bez výkopových prací a obsypu včetně utěsnění a spárování 4-otvorové</t>
  </si>
  <si>
    <t>-56966307</t>
  </si>
  <si>
    <t>17,5</t>
  </si>
  <si>
    <t>79</t>
  </si>
  <si>
    <t>592133920</t>
  </si>
  <si>
    <t>žlab kabelový betonový k ochraně zemního drátovodného vedení 100x31x26 cm</t>
  </si>
  <si>
    <t>128</t>
  </si>
  <si>
    <t>-503958692</t>
  </si>
  <si>
    <t>Přepočteno koeficientem 1,1 (pro prořez 10%)</t>
  </si>
  <si>
    <t>17,5*1,1 'Přepočtené koeficientem množství</t>
  </si>
  <si>
    <t>80</t>
  </si>
  <si>
    <t>592133450</t>
  </si>
  <si>
    <t>poklop kabelového žlabu betonový 50x23x4 cm</t>
  </si>
  <si>
    <t>-1487688632</t>
  </si>
  <si>
    <t>17,5*2</t>
  </si>
  <si>
    <t>35*1,1 'Přepočtené koeficientem množství</t>
  </si>
  <si>
    <t>81</t>
  </si>
  <si>
    <t>460520174</t>
  </si>
  <si>
    <t>Montáž trubek ochranných uložených volně do rýhy plastových ohebných, vnitřního průměru přes 90 do 110 mm</t>
  </si>
  <si>
    <t>1515689503</t>
  </si>
  <si>
    <t>46,5+56,5</t>
  </si>
  <si>
    <t>82</t>
  </si>
  <si>
    <t>345713550R</t>
  </si>
  <si>
    <t>trubka elektroinstalační ohebná dvouplášťová korugovaná D 94/110 mm, HDPE+LDPE</t>
  </si>
  <si>
    <t>-851242137</t>
  </si>
  <si>
    <t>dle A2</t>
  </si>
  <si>
    <t>17+22+17,5</t>
  </si>
  <si>
    <t>56,5*1,05 'Přepočtené koeficientem množství</t>
  </si>
  <si>
    <t>83</t>
  </si>
  <si>
    <t>R46001</t>
  </si>
  <si>
    <t>dělená chránička z plastu D110mm</t>
  </si>
  <si>
    <t>-816666418</t>
  </si>
  <si>
    <t>16,5+13+17</t>
  </si>
  <si>
    <t>46,5*1,05 'Přepočtené koeficientem množství</t>
  </si>
  <si>
    <t>84</t>
  </si>
  <si>
    <t>R21022</t>
  </si>
  <si>
    <t>osazení plast.revizní šachty ∅0,6m pro sdělovací vedení</t>
  </si>
  <si>
    <t>1609540733</t>
  </si>
  <si>
    <t>jáma</t>
  </si>
  <si>
    <t>jáma vsaku</t>
  </si>
  <si>
    <t>paženír</t>
  </si>
  <si>
    <t>47,368</t>
  </si>
  <si>
    <t>výkop rýh</t>
  </si>
  <si>
    <t>24,868</t>
  </si>
  <si>
    <t>pažení_celk</t>
  </si>
  <si>
    <t>pažení celkem</t>
  </si>
  <si>
    <t>130,768</t>
  </si>
  <si>
    <t>fr032</t>
  </si>
  <si>
    <t>fr1632</t>
  </si>
  <si>
    <t>8,55</t>
  </si>
  <si>
    <t>fr3263</t>
  </si>
  <si>
    <t>29,07</t>
  </si>
  <si>
    <t>002 - SO 301 DEŠŤOVÁ KANALIZACE</t>
  </si>
  <si>
    <t>lože</t>
  </si>
  <si>
    <t>2,712</t>
  </si>
  <si>
    <t>obsyp</t>
  </si>
  <si>
    <t>8,136</t>
  </si>
  <si>
    <t>zásyp</t>
  </si>
  <si>
    <t>41,02</t>
  </si>
  <si>
    <t>potrubí</t>
  </si>
  <si>
    <t>17,22</t>
  </si>
  <si>
    <t>72,681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</si>
  <si>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</si>
  <si>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</si>
  <si>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</si>
  <si>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</si>
  <si>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650192693</t>
  </si>
  <si>
    <t>dle D1.1.b.1</t>
  </si>
  <si>
    <t>6*1,5*3</t>
  </si>
  <si>
    <t>131201209</t>
  </si>
  <si>
    <t>Hloubení zapažených jam a zářezů s urovnáním dna do předepsaného profilu a spádu Příplatek k cenám za lepivost horniny tř. 3</t>
  </si>
  <si>
    <t>436231876</t>
  </si>
  <si>
    <t>132201201</t>
  </si>
  <si>
    <t>Hloubení zapažených i nezapažených rýh šířky přes 600 do 2 000 mm s urovnáním dna do předepsaného profilu a spádu v hornině tř. 3 do 100 m3</t>
  </si>
  <si>
    <t>2097847586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</si>
  <si>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</si>
  <si>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</si>
  <si>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</si>
  <si>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</si>
  <si>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127663681</t>
  </si>
  <si>
    <t>151101102</t>
  </si>
  <si>
    <t>Zřízení pažení a rozepření stěn rýh pro podzemní vedení pro všechny šířky rýhy příložné pro jakoukoliv mezerovitost, hloubky do 4 m</t>
  </si>
  <si>
    <t>-1182461561</t>
  </si>
  <si>
    <t>dle D1.1.b.1; dle D1.1.b.4</t>
  </si>
  <si>
    <t>potrubí dešť</t>
  </si>
  <si>
    <t>2*(9,7*2+2,52*1,7)</t>
  </si>
  <si>
    <t>2*3*(1,5+6)</t>
  </si>
  <si>
    <t>vpusti</t>
  </si>
  <si>
    <t>4*2*1,6*3</t>
  </si>
  <si>
    <t>151101112</t>
  </si>
  <si>
    <t>Odstranění pažení a rozepření stěn rýh pro podzemní vedení s uložením materiálu na vzdálenost do 3 m od kraje výkopu příložné, hloubky přes 2 do 4 m</t>
  </si>
  <si>
    <t>-2142435839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</si>
  <si>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</si>
  <si>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</si>
  <si>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1851435528</t>
  </si>
  <si>
    <t>565792391</t>
  </si>
  <si>
    <t>rýhy+jáma</t>
  </si>
  <si>
    <t>710985985</t>
  </si>
  <si>
    <t>15*(rýhy+jáma)</t>
  </si>
  <si>
    <t>1822139181</t>
  </si>
  <si>
    <t>380843531</t>
  </si>
  <si>
    <t>-442626050</t>
  </si>
  <si>
    <t>1,7*(rýhy+jáma)</t>
  </si>
  <si>
    <t>583441720</t>
  </si>
  <si>
    <t>štěrkodrť frakce 0-32 třída C</t>
  </si>
  <si>
    <t>2019871810</t>
  </si>
  <si>
    <t>1,5*6*0,5*2</t>
  </si>
  <si>
    <t>583439320</t>
  </si>
  <si>
    <t>kamenivo drcené hrubé frakce 16-32</t>
  </si>
  <si>
    <t>145182766</t>
  </si>
  <si>
    <t>1,5*6*0,5*1,9</t>
  </si>
  <si>
    <t>583439630R</t>
  </si>
  <si>
    <t>kamenivo drcené hrubé prané frakce 32-63 praná</t>
  </si>
  <si>
    <t>1776031833</t>
  </si>
  <si>
    <t>1,5*6*1,7*1,9</t>
  </si>
  <si>
    <t>1085119151</t>
  </si>
  <si>
    <t>rýhy-lože-obsyp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</si>
  <si>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</si>
  <si>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</si>
  <si>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915152565</t>
  </si>
  <si>
    <t>dle D1.1.b.2</t>
  </si>
  <si>
    <t>0,45*1,05*potrubí</t>
  </si>
  <si>
    <t>-2034941560</t>
  </si>
  <si>
    <t>zásyp*1,9-fr032-fr1632-fr3263</t>
  </si>
  <si>
    <t>583373310R</t>
  </si>
  <si>
    <t>štěrkopísek frakce 0-22</t>
  </si>
  <si>
    <t>-413471369</t>
  </si>
  <si>
    <t>obsyp*2</t>
  </si>
  <si>
    <t>212755216</t>
  </si>
  <si>
    <t>Trativody bez lože z drenážních trubek plastových flexibilních D 160 mm</t>
  </si>
  <si>
    <t>-913753011</t>
  </si>
  <si>
    <t>5*2+1</t>
  </si>
  <si>
    <t>1161864334</t>
  </si>
  <si>
    <t>213141132</t>
  </si>
  <si>
    <t>Zřízení vrstvy z geotextilie filtrační, separační, odvodňovací, ochranné, výztužné nebo protierozní ve sklonu přes 1:2 do 1:1, šířky přes 3 do 6 m</t>
  </si>
  <si>
    <t>-1605804807</t>
  </si>
  <si>
    <t>2*2,7*(1,5+6)+1,5*6*3</t>
  </si>
  <si>
    <t>3,14*0,15*drenáž</t>
  </si>
  <si>
    <t>Svislé a kompletní konstrukce</t>
  </si>
  <si>
    <t>359901211</t>
  </si>
  <si>
    <t>Monitoring stok (kamerový systém) jakékoli výšky nová kanalizace</t>
  </si>
  <si>
    <t>-1541813179</t>
  </si>
  <si>
    <t>dle D1.1.b.4</t>
  </si>
  <si>
    <t>-196561838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</si>
  <si>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</si>
  <si>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</si>
  <si>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</si>
  <si>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</si>
  <si>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-1332950680</t>
  </si>
  <si>
    <t>9,7+2,52</t>
  </si>
  <si>
    <t>vsak</t>
  </si>
  <si>
    <t>1+2*2</t>
  </si>
  <si>
    <t>R801</t>
  </si>
  <si>
    <t>dodání a osazení kompletní sorpční vpusti vč.obetonování 1m3 C30/37</t>
  </si>
  <si>
    <t>-948912468</t>
  </si>
  <si>
    <t>dle C2; D1.1.b.3</t>
  </si>
  <si>
    <t>286114600</t>
  </si>
  <si>
    <t>trubka kanalizační plastová PVC KG DN 160x1000 mm SN 8</t>
  </si>
  <si>
    <t>1685816533</t>
  </si>
  <si>
    <t>17,22*1,05 'Přepočtené koeficientem množství</t>
  </si>
  <si>
    <t>892312121</t>
  </si>
  <si>
    <t>Tlakové zkoušky vzduchem těsnícími vaky ucpávkovými DN 150</t>
  </si>
  <si>
    <t>úsek</t>
  </si>
  <si>
    <t>1983893365</t>
  </si>
  <si>
    <t>dle D1.1.b.5</t>
  </si>
  <si>
    <t>938906143R</t>
  </si>
  <si>
    <t>Čištění usazenin pročištění drenážního potrubí DN 130 a 160</t>
  </si>
  <si>
    <t>-1371321947</t>
  </si>
  <si>
    <t>čištění před kamerovou revizí</t>
  </si>
  <si>
    <t>998276201R</t>
  </si>
  <si>
    <t>Přesun hmot, trub.vedení plast. obsypaná kamenivem</t>
  </si>
  <si>
    <t>-2071850199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</si>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</sst>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31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2" t="s">
        <v>16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8"/>
      <c r="AQ5" s="30"/>
      <c r="BE5" s="33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4" t="s">
        <v>19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8"/>
      <c r="AQ6" s="30"/>
      <c r="BE6" s="33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1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1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1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1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1"/>
      <c r="BS13" s="23" t="s">
        <v>8</v>
      </c>
    </row>
    <row r="14" spans="1:74">
      <c r="B14" s="27"/>
      <c r="C14" s="28"/>
      <c r="D14" s="28"/>
      <c r="E14" s="335" t="s">
        <v>32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1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1"/>
      <c r="BS19" s="23" t="s">
        <v>8</v>
      </c>
    </row>
    <row r="20" spans="2:71" ht="16.5" customHeight="1">
      <c r="B20" s="27"/>
      <c r="C20" s="28"/>
      <c r="D20" s="28"/>
      <c r="E20" s="337" t="s">
        <v>21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8"/>
      <c r="AP20" s="28"/>
      <c r="AQ20" s="30"/>
      <c r="BE20" s="33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8">
        <f>ROUND(AG51,2)</f>
        <v>0</v>
      </c>
      <c r="AL23" s="339"/>
      <c r="AM23" s="339"/>
      <c r="AN23" s="339"/>
      <c r="AO23" s="339"/>
      <c r="AP23" s="41"/>
      <c r="AQ23" s="44"/>
      <c r="BE23" s="33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1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0" t="s">
        <v>38</v>
      </c>
      <c r="M25" s="340"/>
      <c r="N25" s="340"/>
      <c r="O25" s="340"/>
      <c r="P25" s="41"/>
      <c r="Q25" s="41"/>
      <c r="R25" s="41"/>
      <c r="S25" s="41"/>
      <c r="T25" s="41"/>
      <c r="U25" s="41"/>
      <c r="V25" s="41"/>
      <c r="W25" s="340" t="s">
        <v>39</v>
      </c>
      <c r="X25" s="340"/>
      <c r="Y25" s="340"/>
      <c r="Z25" s="340"/>
      <c r="AA25" s="340"/>
      <c r="AB25" s="340"/>
      <c r="AC25" s="340"/>
      <c r="AD25" s="340"/>
      <c r="AE25" s="340"/>
      <c r="AF25" s="41"/>
      <c r="AG25" s="41"/>
      <c r="AH25" s="41"/>
      <c r="AI25" s="41"/>
      <c r="AJ25" s="41"/>
      <c r="AK25" s="340" t="s">
        <v>40</v>
      </c>
      <c r="AL25" s="340"/>
      <c r="AM25" s="340"/>
      <c r="AN25" s="340"/>
      <c r="AO25" s="340"/>
      <c r="AP25" s="41"/>
      <c r="AQ25" s="44"/>
      <c r="BE25" s="33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1">
        <v>0.21</v>
      </c>
      <c r="M26" s="342"/>
      <c r="N26" s="342"/>
      <c r="O26" s="342"/>
      <c r="P26" s="47"/>
      <c r="Q26" s="47"/>
      <c r="R26" s="47"/>
      <c r="S26" s="47"/>
      <c r="T26" s="47"/>
      <c r="U26" s="47"/>
      <c r="V26" s="47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7"/>
      <c r="AG26" s="47"/>
      <c r="AH26" s="47"/>
      <c r="AI26" s="47"/>
      <c r="AJ26" s="47"/>
      <c r="AK26" s="343">
        <f>ROUND(AV51,2)</f>
        <v>0</v>
      </c>
      <c r="AL26" s="342"/>
      <c r="AM26" s="342"/>
      <c r="AN26" s="342"/>
      <c r="AO26" s="342"/>
      <c r="AP26" s="47"/>
      <c r="AQ26" s="49"/>
      <c r="BE26" s="33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1">
        <v>0.15</v>
      </c>
      <c r="M27" s="342"/>
      <c r="N27" s="342"/>
      <c r="O27" s="342"/>
      <c r="P27" s="47"/>
      <c r="Q27" s="47"/>
      <c r="R27" s="47"/>
      <c r="S27" s="47"/>
      <c r="T27" s="47"/>
      <c r="U27" s="47"/>
      <c r="V27" s="47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7"/>
      <c r="AG27" s="47"/>
      <c r="AH27" s="47"/>
      <c r="AI27" s="47"/>
      <c r="AJ27" s="47"/>
      <c r="AK27" s="343">
        <f>ROUND(AW51,2)</f>
        <v>0</v>
      </c>
      <c r="AL27" s="342"/>
      <c r="AM27" s="342"/>
      <c r="AN27" s="342"/>
      <c r="AO27" s="342"/>
      <c r="AP27" s="47"/>
      <c r="AQ27" s="49"/>
      <c r="BE27" s="33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1">
        <v>0.21</v>
      </c>
      <c r="M28" s="342"/>
      <c r="N28" s="342"/>
      <c r="O28" s="342"/>
      <c r="P28" s="47"/>
      <c r="Q28" s="47"/>
      <c r="R28" s="47"/>
      <c r="S28" s="47"/>
      <c r="T28" s="47"/>
      <c r="U28" s="47"/>
      <c r="V28" s="47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7"/>
      <c r="AG28" s="47"/>
      <c r="AH28" s="47"/>
      <c r="AI28" s="47"/>
      <c r="AJ28" s="47"/>
      <c r="AK28" s="343">
        <v>0</v>
      </c>
      <c r="AL28" s="342"/>
      <c r="AM28" s="342"/>
      <c r="AN28" s="342"/>
      <c r="AO28" s="342"/>
      <c r="AP28" s="47"/>
      <c r="AQ28" s="49"/>
      <c r="BE28" s="33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1">
        <v>0.15</v>
      </c>
      <c r="M29" s="342"/>
      <c r="N29" s="342"/>
      <c r="O29" s="342"/>
      <c r="P29" s="47"/>
      <c r="Q29" s="47"/>
      <c r="R29" s="47"/>
      <c r="S29" s="47"/>
      <c r="T29" s="47"/>
      <c r="U29" s="47"/>
      <c r="V29" s="47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7"/>
      <c r="AG29" s="47"/>
      <c r="AH29" s="47"/>
      <c r="AI29" s="47"/>
      <c r="AJ29" s="47"/>
      <c r="AK29" s="343">
        <v>0</v>
      </c>
      <c r="AL29" s="342"/>
      <c r="AM29" s="342"/>
      <c r="AN29" s="342"/>
      <c r="AO29" s="342"/>
      <c r="AP29" s="47"/>
      <c r="AQ29" s="49"/>
      <c r="BE29" s="33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1">
        <v>0</v>
      </c>
      <c r="M30" s="342"/>
      <c r="N30" s="342"/>
      <c r="O30" s="342"/>
      <c r="P30" s="47"/>
      <c r="Q30" s="47"/>
      <c r="R30" s="47"/>
      <c r="S30" s="47"/>
      <c r="T30" s="47"/>
      <c r="U30" s="47"/>
      <c r="V30" s="47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7"/>
      <c r="AG30" s="47"/>
      <c r="AH30" s="47"/>
      <c r="AI30" s="47"/>
      <c r="AJ30" s="47"/>
      <c r="AK30" s="343">
        <v>0</v>
      </c>
      <c r="AL30" s="342"/>
      <c r="AM30" s="342"/>
      <c r="AN30" s="342"/>
      <c r="AO30" s="342"/>
      <c r="AP30" s="47"/>
      <c r="AQ30" s="49"/>
      <c r="BE30" s="33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4" t="s">
        <v>49</v>
      </c>
      <c r="Y32" s="345"/>
      <c r="Z32" s="345"/>
      <c r="AA32" s="345"/>
      <c r="AB32" s="345"/>
      <c r="AC32" s="52"/>
      <c r="AD32" s="52"/>
      <c r="AE32" s="52"/>
      <c r="AF32" s="52"/>
      <c r="AG32" s="52"/>
      <c r="AH32" s="52"/>
      <c r="AI32" s="52"/>
      <c r="AJ32" s="52"/>
      <c r="AK32" s="346">
        <f>SUM(AK23:AK30)</f>
        <v>0</v>
      </c>
      <c r="AL32" s="345"/>
      <c r="AM32" s="345"/>
      <c r="AN32" s="345"/>
      <c r="AO32" s="347"/>
      <c r="AP32" s="50"/>
      <c r="AQ32" s="54"/>
      <c r="BE32" s="33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12022018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8" t="str">
        <f>K6</f>
        <v>Parkoviště na ul. Výškovická, p.p.č. 793/281, k. ú. Výškovice u Ostravy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ul. Výškovická, Ostrava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0" t="str">
        <f>IF(AN8= "","",AN8)</f>
        <v>11. 2. 2018</v>
      </c>
      <c r="AN44" s="35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1" t="str">
        <f>IF(E17="","",E17)</f>
        <v>Roman Fildán</v>
      </c>
      <c r="AN46" s="351"/>
      <c r="AO46" s="351"/>
      <c r="AP46" s="351"/>
      <c r="AQ46" s="62"/>
      <c r="AR46" s="60"/>
      <c r="AS46" s="352" t="s">
        <v>51</v>
      </c>
      <c r="AT46" s="35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4"/>
      <c r="AT47" s="35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6"/>
      <c r="AT48" s="35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8" t="s">
        <v>52</v>
      </c>
      <c r="D49" s="359"/>
      <c r="E49" s="359"/>
      <c r="F49" s="359"/>
      <c r="G49" s="359"/>
      <c r="H49" s="78"/>
      <c r="I49" s="360" t="s">
        <v>53</v>
      </c>
      <c r="J49" s="359"/>
      <c r="K49" s="359"/>
      <c r="L49" s="359"/>
      <c r="M49" s="359"/>
      <c r="N49" s="359"/>
      <c r="O49" s="359"/>
      <c r="P49" s="359"/>
      <c r="Q49" s="359"/>
      <c r="R49" s="359"/>
      <c r="S49" s="359"/>
      <c r="T49" s="359"/>
      <c r="U49" s="359"/>
      <c r="V49" s="359"/>
      <c r="W49" s="359"/>
      <c r="X49" s="359"/>
      <c r="Y49" s="359"/>
      <c r="Z49" s="359"/>
      <c r="AA49" s="359"/>
      <c r="AB49" s="359"/>
      <c r="AC49" s="359"/>
      <c r="AD49" s="359"/>
      <c r="AE49" s="359"/>
      <c r="AF49" s="359"/>
      <c r="AG49" s="361" t="s">
        <v>54</v>
      </c>
      <c r="AH49" s="359"/>
      <c r="AI49" s="359"/>
      <c r="AJ49" s="359"/>
      <c r="AK49" s="359"/>
      <c r="AL49" s="359"/>
      <c r="AM49" s="359"/>
      <c r="AN49" s="360" t="s">
        <v>55</v>
      </c>
      <c r="AO49" s="359"/>
      <c r="AP49" s="359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5">
        <f>ROUND(SUM(AG52:AG54),2)</f>
        <v>0</v>
      </c>
      <c r="AH51" s="365"/>
      <c r="AI51" s="365"/>
      <c r="AJ51" s="365"/>
      <c r="AK51" s="365"/>
      <c r="AL51" s="365"/>
      <c r="AM51" s="365"/>
      <c r="AN51" s="366">
        <f>SUM(AG51,AT51)</f>
        <v>0</v>
      </c>
      <c r="AO51" s="366"/>
      <c r="AP51" s="366"/>
      <c r="AQ51" s="88" t="s">
        <v>21</v>
      </c>
      <c r="AR51" s="70"/>
      <c r="AS51" s="89">
        <f>ROUND(SUM(AS52:AS54),2)</f>
        <v>0</v>
      </c>
      <c r="AT51" s="90">
        <f>ROUND(SUM(AV51:AW51),2)</f>
        <v>0</v>
      </c>
      <c r="AU51" s="91">
        <f>ROUND(SUM(AU52:AU54),5)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ROUND(SUM(AZ52:AZ54),2)</f>
        <v>0</v>
      </c>
      <c r="BA51" s="90">
        <f>ROUND(SUM(BA52:BA54),2)</f>
        <v>0</v>
      </c>
      <c r="BB51" s="90">
        <f>ROUND(SUM(BB52:BB54),2)</f>
        <v>0</v>
      </c>
      <c r="BC51" s="90">
        <f>ROUND(SUM(BC52:BC54),2)</f>
        <v>0</v>
      </c>
      <c r="BD51" s="92">
        <f>ROUND(SUM(BD52:BD54),2)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16.5" customHeight="1">
      <c r="A52" s="95" t="s">
        <v>75</v>
      </c>
      <c r="B52" s="96"/>
      <c r="C52" s="97"/>
      <c r="D52" s="364" t="s">
        <v>76</v>
      </c>
      <c r="E52" s="364"/>
      <c r="F52" s="364"/>
      <c r="G52" s="364"/>
      <c r="H52" s="364"/>
      <c r="I52" s="98"/>
      <c r="J52" s="364" t="s">
        <v>77</v>
      </c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2">
        <f>'000 - vedlejší rozpočtové...'!J27</f>
        <v>0</v>
      </c>
      <c r="AH52" s="363"/>
      <c r="AI52" s="363"/>
      <c r="AJ52" s="363"/>
      <c r="AK52" s="363"/>
      <c r="AL52" s="363"/>
      <c r="AM52" s="363"/>
      <c r="AN52" s="362">
        <f>SUM(AG52,AT52)</f>
        <v>0</v>
      </c>
      <c r="AO52" s="363"/>
      <c r="AP52" s="363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16.5" customHeight="1">
      <c r="A53" s="95" t="s">
        <v>75</v>
      </c>
      <c r="B53" s="96"/>
      <c r="C53" s="97"/>
      <c r="D53" s="364" t="s">
        <v>82</v>
      </c>
      <c r="E53" s="364"/>
      <c r="F53" s="364"/>
      <c r="G53" s="364"/>
      <c r="H53" s="364"/>
      <c r="I53" s="98"/>
      <c r="J53" s="364" t="s">
        <v>83</v>
      </c>
      <c r="K53" s="364"/>
      <c r="L53" s="364"/>
      <c r="M53" s="364"/>
      <c r="N53" s="364"/>
      <c r="O53" s="364"/>
      <c r="P53" s="364"/>
      <c r="Q53" s="364"/>
      <c r="R53" s="364"/>
      <c r="S53" s="364"/>
      <c r="T53" s="364"/>
      <c r="U53" s="364"/>
      <c r="V53" s="364"/>
      <c r="W53" s="364"/>
      <c r="X53" s="364"/>
      <c r="Y53" s="364"/>
      <c r="Z53" s="364"/>
      <c r="AA53" s="364"/>
      <c r="AB53" s="364"/>
      <c r="AC53" s="364"/>
      <c r="AD53" s="364"/>
      <c r="AE53" s="364"/>
      <c r="AF53" s="364"/>
      <c r="AG53" s="362">
        <f>'001 - SO 101 PARKOVIŠTĚ  '!J27</f>
        <v>0</v>
      </c>
      <c r="AH53" s="363"/>
      <c r="AI53" s="363"/>
      <c r="AJ53" s="363"/>
      <c r="AK53" s="363"/>
      <c r="AL53" s="363"/>
      <c r="AM53" s="363"/>
      <c r="AN53" s="362">
        <f>SUM(AG53,AT53)</f>
        <v>0</v>
      </c>
      <c r="AO53" s="363"/>
      <c r="AP53" s="363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'001 - SO 101 PARKOVIŠTĚ  '!P86</f>
        <v>0</v>
      </c>
      <c r="AV53" s="102">
        <f>'001 - SO 101 PARKOVIŠTĚ  '!J30</f>
        <v>0</v>
      </c>
      <c r="AW53" s="102">
        <f>'001 - SO 101 PARKOVIŠTĚ  '!J31</f>
        <v>0</v>
      </c>
      <c r="AX53" s="102">
        <f>'001 - SO 101 PARKOVIŠTĚ  '!J32</f>
        <v>0</v>
      </c>
      <c r="AY53" s="102">
        <f>'001 - SO 101 PARKOVIŠTĚ  '!J33</f>
        <v>0</v>
      </c>
      <c r="AZ53" s="102">
        <f>'001 - SO 101 PARKOVIŠTĚ  '!F30</f>
        <v>0</v>
      </c>
      <c r="BA53" s="102">
        <f>'001 - SO 101 PARKOVIŠTĚ  '!F31</f>
        <v>0</v>
      </c>
      <c r="BB53" s="102">
        <f>'001 - SO 101 PARKOVIŠTĚ  '!F32</f>
        <v>0</v>
      </c>
      <c r="BC53" s="102">
        <f>'001 - SO 101 PARKOVIŠTĚ  '!F33</f>
        <v>0</v>
      </c>
      <c r="BD53" s="104">
        <f>'001 - SO 101 PARKOVIŠTĚ  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16.5" customHeight="1">
      <c r="A54" s="95" t="s">
        <v>75</v>
      </c>
      <c r="B54" s="96"/>
      <c r="C54" s="97"/>
      <c r="D54" s="364" t="s">
        <v>85</v>
      </c>
      <c r="E54" s="364"/>
      <c r="F54" s="364"/>
      <c r="G54" s="364"/>
      <c r="H54" s="364"/>
      <c r="I54" s="98"/>
      <c r="J54" s="364" t="s">
        <v>86</v>
      </c>
      <c r="K54" s="364"/>
      <c r="L54" s="364"/>
      <c r="M54" s="364"/>
      <c r="N54" s="364"/>
      <c r="O54" s="364"/>
      <c r="P54" s="364"/>
      <c r="Q54" s="364"/>
      <c r="R54" s="364"/>
      <c r="S54" s="364"/>
      <c r="T54" s="364"/>
      <c r="U54" s="364"/>
      <c r="V54" s="364"/>
      <c r="W54" s="364"/>
      <c r="X54" s="364"/>
      <c r="Y54" s="364"/>
      <c r="Z54" s="364"/>
      <c r="AA54" s="364"/>
      <c r="AB54" s="364"/>
      <c r="AC54" s="364"/>
      <c r="AD54" s="364"/>
      <c r="AE54" s="364"/>
      <c r="AF54" s="364"/>
      <c r="AG54" s="362">
        <f>'002 - SO 301 DEŠŤOVÁ KANA...'!J27</f>
        <v>0</v>
      </c>
      <c r="AH54" s="363"/>
      <c r="AI54" s="363"/>
      <c r="AJ54" s="363"/>
      <c r="AK54" s="363"/>
      <c r="AL54" s="363"/>
      <c r="AM54" s="363"/>
      <c r="AN54" s="362">
        <f>SUM(AG54,AT54)</f>
        <v>0</v>
      </c>
      <c r="AO54" s="363"/>
      <c r="AP54" s="363"/>
      <c r="AQ54" s="99" t="s">
        <v>78</v>
      </c>
      <c r="AR54" s="100"/>
      <c r="AS54" s="106">
        <v>0</v>
      </c>
      <c r="AT54" s="107">
        <f>ROUND(SUM(AV54:AW54),2)</f>
        <v>0</v>
      </c>
      <c r="AU54" s="108">
        <f>'002 - SO 301 DEŠŤOVÁ KANA...'!P84</f>
        <v>0</v>
      </c>
      <c r="AV54" s="107">
        <f>'002 - SO 301 DEŠŤOVÁ KANA...'!J30</f>
        <v>0</v>
      </c>
      <c r="AW54" s="107">
        <f>'002 - SO 301 DEŠŤOVÁ KANA...'!J31</f>
        <v>0</v>
      </c>
      <c r="AX54" s="107">
        <f>'002 - SO 301 DEŠŤOVÁ KANA...'!J32</f>
        <v>0</v>
      </c>
      <c r="AY54" s="107">
        <f>'002 - SO 301 DEŠŤOVÁ KANA...'!J33</f>
        <v>0</v>
      </c>
      <c r="AZ54" s="107">
        <f>'002 - SO 301 DEŠŤOVÁ KANA...'!F30</f>
        <v>0</v>
      </c>
      <c r="BA54" s="107">
        <f>'002 - SO 301 DEŠŤOVÁ KANA...'!F31</f>
        <v>0</v>
      </c>
      <c r="BB54" s="107">
        <f>'002 - SO 301 DEŠŤOVÁ KANA...'!F32</f>
        <v>0</v>
      </c>
      <c r="BC54" s="107">
        <f>'002 - SO 301 DEŠŤOVÁ KANA...'!F33</f>
        <v>0</v>
      </c>
      <c r="BD54" s="109">
        <f>'002 - SO 301 DEŠŤOVÁ KANA...'!F34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1" customFormat="1" ht="30" customHeight="1">
      <c r="B55" s="40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60"/>
    </row>
  </sheetData>
  <sheetProtection algorithmName="SHA-512" hashValue="7Wr0FtkSUyiWfThvZbqVgY8Ns15rxxJFnYI5/2wM5F9vIVj3zuoFOYMuFLZJ12OIFrHB/GAwPxx9tP7of4evfQ==" saltValue="LPQF9mnA2/eo61nM4OBbhV/QsZYJoCFXSgeQVYKovU+I1FVpcEFtCaQqMwWhdsy/v1kVwX5LM3rcVNlToGEBpw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  '!C2" display="/"/>
    <hyperlink ref="A54" location="'002 - SO 301 DEŠŤOVÁ KANA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88</v>
      </c>
      <c r="G1" s="376" t="s">
        <v>89</v>
      </c>
      <c r="H1" s="376"/>
      <c r="I1" s="114"/>
      <c r="J1" s="113" t="s">
        <v>90</v>
      </c>
      <c r="K1" s="112" t="s">
        <v>91</v>
      </c>
      <c r="L1" s="113" t="s">
        <v>92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68" t="str">
        <f>'Rekapitulace stavby'!K6</f>
        <v>Parkoviště na ul. Výškovická, p.p.č. 793/281, k. ú. Výškovice u Ostravy</v>
      </c>
      <c r="F7" s="369"/>
      <c r="G7" s="369"/>
      <c r="H7" s="369"/>
      <c r="I7" s="116"/>
      <c r="J7" s="28"/>
      <c r="K7" s="30"/>
    </row>
    <row r="8" spans="1:70" s="1" customFormat="1">
      <c r="B8" s="40"/>
      <c r="C8" s="41"/>
      <c r="D8" s="36" t="s">
        <v>94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0" t="s">
        <v>95</v>
      </c>
      <c r="F9" s="371"/>
      <c r="G9" s="371"/>
      <c r="H9" s="371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11. 2. 2018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37" t="s">
        <v>21</v>
      </c>
      <c r="F24" s="337"/>
      <c r="G24" s="337"/>
      <c r="H24" s="33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ROUND(SUM(BE78:BE100), 2)</f>
        <v>0</v>
      </c>
      <c r="G30" s="41"/>
      <c r="H30" s="41"/>
      <c r="I30" s="130">
        <v>0.21</v>
      </c>
      <c r="J30" s="129">
        <f>ROUND(ROUND((SUM(BE78:BE100)),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ROUND(SUM(BF78:BF100), 2)</f>
        <v>0</v>
      </c>
      <c r="G31" s="41"/>
      <c r="H31" s="41"/>
      <c r="I31" s="130">
        <v>0.15</v>
      </c>
      <c r="J31" s="129">
        <f>ROUND(ROUND((SUM(BF78:BF100)),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ROUND(SUM(BG78:BG100),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ROUND(SUM(BH78:BH100),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ROUND(SUM(BI78:BI100),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68" t="str">
        <f>E7</f>
        <v>Parkoviště na ul. Výškovická, p.p.č. 793/281, k. ú. Výškovice u Ostravy</v>
      </c>
      <c r="F45" s="369"/>
      <c r="G45" s="369"/>
      <c r="H45" s="369"/>
      <c r="I45" s="117"/>
      <c r="J45" s="41"/>
      <c r="K45" s="44"/>
    </row>
    <row r="46" spans="2:11" s="1" customFormat="1" ht="14.45" customHeight="1">
      <c r="B46" s="40"/>
      <c r="C46" s="36" t="s">
        <v>94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0" t="str">
        <f>E9</f>
        <v>000 - vedlejší rozpočtové náklady</v>
      </c>
      <c r="F47" s="371"/>
      <c r="G47" s="371"/>
      <c r="H47" s="37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ul. Výškovická, Ostrava</v>
      </c>
      <c r="G49" s="41"/>
      <c r="H49" s="41"/>
      <c r="I49" s="118" t="s">
        <v>25</v>
      </c>
      <c r="J49" s="119" t="str">
        <f>IF(J12="","",J12)</f>
        <v>11. 2. 2018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3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97</v>
      </c>
      <c r="D54" s="131"/>
      <c r="E54" s="131"/>
      <c r="F54" s="131"/>
      <c r="G54" s="131"/>
      <c r="H54" s="131"/>
      <c r="I54" s="144"/>
      <c r="J54" s="145" t="s">
        <v>98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99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100</v>
      </c>
    </row>
    <row r="57" spans="2:47" s="7" customFormat="1" ht="24.95" customHeight="1">
      <c r="B57" s="148"/>
      <c r="C57" s="149"/>
      <c r="D57" s="150" t="s">
        <v>101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102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103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3" t="str">
        <f>E7</f>
        <v>Parkoviště na ul. Výškovická, p.p.č. 793/281, k. ú. Výškovice u Ostravy</v>
      </c>
      <c r="F68" s="374"/>
      <c r="G68" s="374"/>
      <c r="H68" s="374"/>
      <c r="I68" s="162"/>
      <c r="J68" s="62"/>
      <c r="K68" s="62"/>
      <c r="L68" s="60"/>
    </row>
    <row r="69" spans="2:63" s="1" customFormat="1" ht="14.45" customHeight="1">
      <c r="B69" s="40"/>
      <c r="C69" s="64" t="s">
        <v>94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48" t="str">
        <f>E9</f>
        <v>000 - vedlejší rozpočtové náklady</v>
      </c>
      <c r="F70" s="375"/>
      <c r="G70" s="375"/>
      <c r="H70" s="375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>ul. Výškovická, Ostrava</v>
      </c>
      <c r="G72" s="62"/>
      <c r="H72" s="62"/>
      <c r="I72" s="164" t="s">
        <v>25</v>
      </c>
      <c r="J72" s="72" t="str">
        <f>IF(J12="","",J12)</f>
        <v>11. 2. 2018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104</v>
      </c>
      <c r="D77" s="167" t="s">
        <v>56</v>
      </c>
      <c r="E77" s="167" t="s">
        <v>52</v>
      </c>
      <c r="F77" s="167" t="s">
        <v>105</v>
      </c>
      <c r="G77" s="167" t="s">
        <v>106</v>
      </c>
      <c r="H77" s="167" t="s">
        <v>107</v>
      </c>
      <c r="I77" s="168" t="s">
        <v>108</v>
      </c>
      <c r="J77" s="167" t="s">
        <v>98</v>
      </c>
      <c r="K77" s="169" t="s">
        <v>109</v>
      </c>
      <c r="L77" s="170"/>
      <c r="M77" s="80" t="s">
        <v>110</v>
      </c>
      <c r="N77" s="81" t="s">
        <v>41</v>
      </c>
      <c r="O77" s="81" t="s">
        <v>111</v>
      </c>
      <c r="P77" s="81" t="s">
        <v>112</v>
      </c>
      <c r="Q77" s="81" t="s">
        <v>113</v>
      </c>
      <c r="R77" s="81" t="s">
        <v>114</v>
      </c>
      <c r="S77" s="81" t="s">
        <v>115</v>
      </c>
      <c r="T77" s="82" t="s">
        <v>116</v>
      </c>
    </row>
    <row r="78" spans="2:63" s="1" customFormat="1" ht="29.25" customHeight="1">
      <c r="B78" s="40"/>
      <c r="C78" s="86" t="s">
        <v>99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100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117</v>
      </c>
      <c r="F79" s="178" t="s">
        <v>118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119</v>
      </c>
      <c r="AT79" s="187" t="s">
        <v>70</v>
      </c>
      <c r="AU79" s="187" t="s">
        <v>71</v>
      </c>
      <c r="AY79" s="186" t="s">
        <v>120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70</v>
      </c>
      <c r="E80" s="189" t="s">
        <v>79</v>
      </c>
      <c r="F80" s="189" t="s">
        <v>121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SUM(P81:P100)</f>
        <v>0</v>
      </c>
      <c r="Q80" s="183"/>
      <c r="R80" s="184">
        <f>SUM(R81:R100)</f>
        <v>0</v>
      </c>
      <c r="S80" s="183"/>
      <c r="T80" s="185">
        <f>SUM(T81:T100)</f>
        <v>0</v>
      </c>
      <c r="AR80" s="186" t="s">
        <v>119</v>
      </c>
      <c r="AT80" s="187" t="s">
        <v>70</v>
      </c>
      <c r="AU80" s="187" t="s">
        <v>79</v>
      </c>
      <c r="AY80" s="186" t="s">
        <v>120</v>
      </c>
      <c r="BK80" s="188">
        <f>SUM(BK81:BK100)</f>
        <v>0</v>
      </c>
    </row>
    <row r="81" spans="2:65" s="1" customFormat="1" ht="16.5" customHeight="1">
      <c r="B81" s="40"/>
      <c r="C81" s="191" t="s">
        <v>79</v>
      </c>
      <c r="D81" s="191" t="s">
        <v>122</v>
      </c>
      <c r="E81" s="192" t="s">
        <v>82</v>
      </c>
      <c r="F81" s="193" t="s">
        <v>123</v>
      </c>
      <c r="G81" s="194" t="s">
        <v>124</v>
      </c>
      <c r="H81" s="195">
        <v>1</v>
      </c>
      <c r="I81" s="196"/>
      <c r="J81" s="197">
        <f t="shared" ref="J81:J100" si="0">ROUND(I81*H81,2)</f>
        <v>0</v>
      </c>
      <c r="K81" s="193" t="s">
        <v>21</v>
      </c>
      <c r="L81" s="198"/>
      <c r="M81" s="199" t="s">
        <v>21</v>
      </c>
      <c r="N81" s="200" t="s">
        <v>42</v>
      </c>
      <c r="O81" s="41"/>
      <c r="P81" s="201">
        <f t="shared" ref="P81:P100" si="1">O81*H81</f>
        <v>0</v>
      </c>
      <c r="Q81" s="201">
        <v>0</v>
      </c>
      <c r="R81" s="201">
        <f t="shared" ref="R81:R100" si="2">Q81*H81</f>
        <v>0</v>
      </c>
      <c r="S81" s="201">
        <v>0</v>
      </c>
      <c r="T81" s="202">
        <f t="shared" ref="T81:T100" si="3">S81*H81</f>
        <v>0</v>
      </c>
      <c r="AR81" s="23" t="s">
        <v>125</v>
      </c>
      <c r="AT81" s="23" t="s">
        <v>122</v>
      </c>
      <c r="AU81" s="23" t="s">
        <v>81</v>
      </c>
      <c r="AY81" s="23" t="s">
        <v>120</v>
      </c>
      <c r="BE81" s="203">
        <f t="shared" ref="BE81:BE100" si="4">IF(N81="základní",J81,0)</f>
        <v>0</v>
      </c>
      <c r="BF81" s="203">
        <f t="shared" ref="BF81:BF100" si="5">IF(N81="snížená",J81,0)</f>
        <v>0</v>
      </c>
      <c r="BG81" s="203">
        <f t="shared" ref="BG81:BG100" si="6">IF(N81="zákl. přenesená",J81,0)</f>
        <v>0</v>
      </c>
      <c r="BH81" s="203">
        <f t="shared" ref="BH81:BH100" si="7">IF(N81="sníž. přenesená",J81,0)</f>
        <v>0</v>
      </c>
      <c r="BI81" s="203">
        <f t="shared" ref="BI81:BI100" si="8">IF(N81="nulová",J81,0)</f>
        <v>0</v>
      </c>
      <c r="BJ81" s="23" t="s">
        <v>79</v>
      </c>
      <c r="BK81" s="203">
        <f t="shared" ref="BK81:BK100" si="9">ROUND(I81*H81,2)</f>
        <v>0</v>
      </c>
      <c r="BL81" s="23" t="s">
        <v>126</v>
      </c>
      <c r="BM81" s="23" t="s">
        <v>127</v>
      </c>
    </row>
    <row r="82" spans="2:65" s="1" customFormat="1" ht="25.5" customHeight="1">
      <c r="B82" s="40"/>
      <c r="C82" s="191" t="s">
        <v>81</v>
      </c>
      <c r="D82" s="191" t="s">
        <v>122</v>
      </c>
      <c r="E82" s="192" t="s">
        <v>85</v>
      </c>
      <c r="F82" s="193" t="s">
        <v>128</v>
      </c>
      <c r="G82" s="194" t="s">
        <v>124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42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125</v>
      </c>
      <c r="AT82" s="23" t="s">
        <v>122</v>
      </c>
      <c r="AU82" s="23" t="s">
        <v>81</v>
      </c>
      <c r="AY82" s="23" t="s">
        <v>120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79</v>
      </c>
      <c r="BK82" s="203">
        <f t="shared" si="9"/>
        <v>0</v>
      </c>
      <c r="BL82" s="23" t="s">
        <v>126</v>
      </c>
      <c r="BM82" s="23" t="s">
        <v>129</v>
      </c>
    </row>
    <row r="83" spans="2:65" s="1" customFormat="1" ht="16.5" customHeight="1">
      <c r="B83" s="40"/>
      <c r="C83" s="191" t="s">
        <v>130</v>
      </c>
      <c r="D83" s="191" t="s">
        <v>122</v>
      </c>
      <c r="E83" s="192" t="s">
        <v>131</v>
      </c>
      <c r="F83" s="193" t="s">
        <v>132</v>
      </c>
      <c r="G83" s="194" t="s">
        <v>124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42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125</v>
      </c>
      <c r="AT83" s="23" t="s">
        <v>122</v>
      </c>
      <c r="AU83" s="23" t="s">
        <v>81</v>
      </c>
      <c r="AY83" s="23" t="s">
        <v>120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79</v>
      </c>
      <c r="BK83" s="203">
        <f t="shared" si="9"/>
        <v>0</v>
      </c>
      <c r="BL83" s="23" t="s">
        <v>126</v>
      </c>
      <c r="BM83" s="23" t="s">
        <v>133</v>
      </c>
    </row>
    <row r="84" spans="2:65" s="1" customFormat="1" ht="16.5" customHeight="1">
      <c r="B84" s="40"/>
      <c r="C84" s="191" t="s">
        <v>126</v>
      </c>
      <c r="D84" s="191" t="s">
        <v>122</v>
      </c>
      <c r="E84" s="192" t="s">
        <v>134</v>
      </c>
      <c r="F84" s="193" t="s">
        <v>135</v>
      </c>
      <c r="G84" s="194" t="s">
        <v>124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42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125</v>
      </c>
      <c r="AT84" s="23" t="s">
        <v>122</v>
      </c>
      <c r="AU84" s="23" t="s">
        <v>81</v>
      </c>
      <c r="AY84" s="23" t="s">
        <v>120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79</v>
      </c>
      <c r="BK84" s="203">
        <f t="shared" si="9"/>
        <v>0</v>
      </c>
      <c r="BL84" s="23" t="s">
        <v>126</v>
      </c>
      <c r="BM84" s="23" t="s">
        <v>136</v>
      </c>
    </row>
    <row r="85" spans="2:65" s="1" customFormat="1" ht="16.5" customHeight="1">
      <c r="B85" s="40"/>
      <c r="C85" s="191" t="s">
        <v>119</v>
      </c>
      <c r="D85" s="191" t="s">
        <v>122</v>
      </c>
      <c r="E85" s="192" t="s">
        <v>137</v>
      </c>
      <c r="F85" s="193" t="s">
        <v>138</v>
      </c>
      <c r="G85" s="194" t="s">
        <v>124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42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125</v>
      </c>
      <c r="AT85" s="23" t="s">
        <v>122</v>
      </c>
      <c r="AU85" s="23" t="s">
        <v>81</v>
      </c>
      <c r="AY85" s="23" t="s">
        <v>120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79</v>
      </c>
      <c r="BK85" s="203">
        <f t="shared" si="9"/>
        <v>0</v>
      </c>
      <c r="BL85" s="23" t="s">
        <v>126</v>
      </c>
      <c r="BM85" s="23" t="s">
        <v>139</v>
      </c>
    </row>
    <row r="86" spans="2:65" s="1" customFormat="1" ht="16.5" customHeight="1">
      <c r="B86" s="40"/>
      <c r="C86" s="191" t="s">
        <v>140</v>
      </c>
      <c r="D86" s="191" t="s">
        <v>122</v>
      </c>
      <c r="E86" s="192" t="s">
        <v>141</v>
      </c>
      <c r="F86" s="193" t="s">
        <v>142</v>
      </c>
      <c r="G86" s="194" t="s">
        <v>124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42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125</v>
      </c>
      <c r="AT86" s="23" t="s">
        <v>122</v>
      </c>
      <c r="AU86" s="23" t="s">
        <v>81</v>
      </c>
      <c r="AY86" s="23" t="s">
        <v>120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79</v>
      </c>
      <c r="BK86" s="203">
        <f t="shared" si="9"/>
        <v>0</v>
      </c>
      <c r="BL86" s="23" t="s">
        <v>126</v>
      </c>
      <c r="BM86" s="23" t="s">
        <v>143</v>
      </c>
    </row>
    <row r="87" spans="2:65" s="1" customFormat="1" ht="16.5" customHeight="1">
      <c r="B87" s="40"/>
      <c r="C87" s="191" t="s">
        <v>144</v>
      </c>
      <c r="D87" s="191" t="s">
        <v>122</v>
      </c>
      <c r="E87" s="192" t="s">
        <v>145</v>
      </c>
      <c r="F87" s="193" t="s">
        <v>146</v>
      </c>
      <c r="G87" s="194" t="s">
        <v>124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42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125</v>
      </c>
      <c r="AT87" s="23" t="s">
        <v>122</v>
      </c>
      <c r="AU87" s="23" t="s">
        <v>81</v>
      </c>
      <c r="AY87" s="23" t="s">
        <v>120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79</v>
      </c>
      <c r="BK87" s="203">
        <f t="shared" si="9"/>
        <v>0</v>
      </c>
      <c r="BL87" s="23" t="s">
        <v>126</v>
      </c>
      <c r="BM87" s="23" t="s">
        <v>147</v>
      </c>
    </row>
    <row r="88" spans="2:65" s="1" customFormat="1" ht="25.5" customHeight="1">
      <c r="B88" s="40"/>
      <c r="C88" s="191" t="s">
        <v>125</v>
      </c>
      <c r="D88" s="191" t="s">
        <v>122</v>
      </c>
      <c r="E88" s="192" t="s">
        <v>148</v>
      </c>
      <c r="F88" s="193" t="s">
        <v>149</v>
      </c>
      <c r="G88" s="194" t="s">
        <v>124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42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125</v>
      </c>
      <c r="AT88" s="23" t="s">
        <v>122</v>
      </c>
      <c r="AU88" s="23" t="s">
        <v>81</v>
      </c>
      <c r="AY88" s="23" t="s">
        <v>120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79</v>
      </c>
      <c r="BK88" s="203">
        <f t="shared" si="9"/>
        <v>0</v>
      </c>
      <c r="BL88" s="23" t="s">
        <v>126</v>
      </c>
      <c r="BM88" s="23" t="s">
        <v>150</v>
      </c>
    </row>
    <row r="89" spans="2:65" s="1" customFormat="1" ht="16.5" customHeight="1">
      <c r="B89" s="40"/>
      <c r="C89" s="191" t="s">
        <v>151</v>
      </c>
      <c r="D89" s="191" t="s">
        <v>122</v>
      </c>
      <c r="E89" s="192" t="s">
        <v>152</v>
      </c>
      <c r="F89" s="193" t="s">
        <v>153</v>
      </c>
      <c r="G89" s="194" t="s">
        <v>124</v>
      </c>
      <c r="H89" s="195">
        <v>1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42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125</v>
      </c>
      <c r="AT89" s="23" t="s">
        <v>122</v>
      </c>
      <c r="AU89" s="23" t="s">
        <v>81</v>
      </c>
      <c r="AY89" s="23" t="s">
        <v>120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79</v>
      </c>
      <c r="BK89" s="203">
        <f t="shared" si="9"/>
        <v>0</v>
      </c>
      <c r="BL89" s="23" t="s">
        <v>126</v>
      </c>
      <c r="BM89" s="23" t="s">
        <v>154</v>
      </c>
    </row>
    <row r="90" spans="2:65" s="1" customFormat="1" ht="16.5" customHeight="1">
      <c r="B90" s="40"/>
      <c r="C90" s="191" t="s">
        <v>155</v>
      </c>
      <c r="D90" s="191" t="s">
        <v>122</v>
      </c>
      <c r="E90" s="192" t="s">
        <v>156</v>
      </c>
      <c r="F90" s="193" t="s">
        <v>157</v>
      </c>
      <c r="G90" s="194" t="s">
        <v>158</v>
      </c>
      <c r="H90" s="195">
        <v>3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42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125</v>
      </c>
      <c r="AT90" s="23" t="s">
        <v>122</v>
      </c>
      <c r="AU90" s="23" t="s">
        <v>81</v>
      </c>
      <c r="AY90" s="23" t="s">
        <v>120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79</v>
      </c>
      <c r="BK90" s="203">
        <f t="shared" si="9"/>
        <v>0</v>
      </c>
      <c r="BL90" s="23" t="s">
        <v>126</v>
      </c>
      <c r="BM90" s="23" t="s">
        <v>159</v>
      </c>
    </row>
    <row r="91" spans="2:65" s="1" customFormat="1" ht="16.5" customHeight="1">
      <c r="B91" s="40"/>
      <c r="C91" s="191" t="s">
        <v>160</v>
      </c>
      <c r="D91" s="191" t="s">
        <v>122</v>
      </c>
      <c r="E91" s="192" t="s">
        <v>161</v>
      </c>
      <c r="F91" s="193" t="s">
        <v>162</v>
      </c>
      <c r="G91" s="194" t="s">
        <v>124</v>
      </c>
      <c r="H91" s="195">
        <v>1</v>
      </c>
      <c r="I91" s="196"/>
      <c r="J91" s="197">
        <f t="shared" si="0"/>
        <v>0</v>
      </c>
      <c r="K91" s="193" t="s">
        <v>21</v>
      </c>
      <c r="L91" s="198"/>
      <c r="M91" s="199" t="s">
        <v>21</v>
      </c>
      <c r="N91" s="200" t="s">
        <v>42</v>
      </c>
      <c r="O91" s="41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125</v>
      </c>
      <c r="AT91" s="23" t="s">
        <v>122</v>
      </c>
      <c r="AU91" s="23" t="s">
        <v>81</v>
      </c>
      <c r="AY91" s="23" t="s">
        <v>120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79</v>
      </c>
      <c r="BK91" s="203">
        <f t="shared" si="9"/>
        <v>0</v>
      </c>
      <c r="BL91" s="23" t="s">
        <v>126</v>
      </c>
      <c r="BM91" s="23" t="s">
        <v>163</v>
      </c>
    </row>
    <row r="92" spans="2:65" s="1" customFormat="1" ht="38.25" customHeight="1">
      <c r="B92" s="40"/>
      <c r="C92" s="191" t="s">
        <v>164</v>
      </c>
      <c r="D92" s="191" t="s">
        <v>122</v>
      </c>
      <c r="E92" s="192" t="s">
        <v>165</v>
      </c>
      <c r="F92" s="193" t="s">
        <v>166</v>
      </c>
      <c r="G92" s="194" t="s">
        <v>124</v>
      </c>
      <c r="H92" s="195">
        <v>1</v>
      </c>
      <c r="I92" s="196"/>
      <c r="J92" s="197">
        <f t="shared" si="0"/>
        <v>0</v>
      </c>
      <c r="K92" s="193" t="s">
        <v>21</v>
      </c>
      <c r="L92" s="198"/>
      <c r="M92" s="199" t="s">
        <v>21</v>
      </c>
      <c r="N92" s="200" t="s">
        <v>42</v>
      </c>
      <c r="O92" s="41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125</v>
      </c>
      <c r="AT92" s="23" t="s">
        <v>122</v>
      </c>
      <c r="AU92" s="23" t="s">
        <v>81</v>
      </c>
      <c r="AY92" s="23" t="s">
        <v>120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79</v>
      </c>
      <c r="BK92" s="203">
        <f t="shared" si="9"/>
        <v>0</v>
      </c>
      <c r="BL92" s="23" t="s">
        <v>126</v>
      </c>
      <c r="BM92" s="23" t="s">
        <v>167</v>
      </c>
    </row>
    <row r="93" spans="2:65" s="1" customFormat="1" ht="25.5" customHeight="1">
      <c r="B93" s="40"/>
      <c r="C93" s="191" t="s">
        <v>168</v>
      </c>
      <c r="D93" s="191" t="s">
        <v>122</v>
      </c>
      <c r="E93" s="192" t="s">
        <v>169</v>
      </c>
      <c r="F93" s="193" t="s">
        <v>170</v>
      </c>
      <c r="G93" s="194" t="s">
        <v>158</v>
      </c>
      <c r="H93" s="195">
        <v>1</v>
      </c>
      <c r="I93" s="196"/>
      <c r="J93" s="197">
        <f t="shared" si="0"/>
        <v>0</v>
      </c>
      <c r="K93" s="193" t="s">
        <v>21</v>
      </c>
      <c r="L93" s="198"/>
      <c r="M93" s="199" t="s">
        <v>21</v>
      </c>
      <c r="N93" s="200" t="s">
        <v>42</v>
      </c>
      <c r="O93" s="41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125</v>
      </c>
      <c r="AT93" s="23" t="s">
        <v>122</v>
      </c>
      <c r="AU93" s="23" t="s">
        <v>81</v>
      </c>
      <c r="AY93" s="23" t="s">
        <v>120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79</v>
      </c>
      <c r="BK93" s="203">
        <f t="shared" si="9"/>
        <v>0</v>
      </c>
      <c r="BL93" s="23" t="s">
        <v>126</v>
      </c>
      <c r="BM93" s="23" t="s">
        <v>171</v>
      </c>
    </row>
    <row r="94" spans="2:65" s="1" customFormat="1" ht="16.5" customHeight="1">
      <c r="B94" s="40"/>
      <c r="C94" s="191" t="s">
        <v>172</v>
      </c>
      <c r="D94" s="191" t="s">
        <v>122</v>
      </c>
      <c r="E94" s="192" t="s">
        <v>173</v>
      </c>
      <c r="F94" s="193" t="s">
        <v>174</v>
      </c>
      <c r="G94" s="194" t="s">
        <v>124</v>
      </c>
      <c r="H94" s="195">
        <v>1</v>
      </c>
      <c r="I94" s="196"/>
      <c r="J94" s="197">
        <f t="shared" si="0"/>
        <v>0</v>
      </c>
      <c r="K94" s="193" t="s">
        <v>21</v>
      </c>
      <c r="L94" s="198"/>
      <c r="M94" s="199" t="s">
        <v>21</v>
      </c>
      <c r="N94" s="200" t="s">
        <v>42</v>
      </c>
      <c r="O94" s="41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125</v>
      </c>
      <c r="AT94" s="23" t="s">
        <v>122</v>
      </c>
      <c r="AU94" s="23" t="s">
        <v>81</v>
      </c>
      <c r="AY94" s="23" t="s">
        <v>120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79</v>
      </c>
      <c r="BK94" s="203">
        <f t="shared" si="9"/>
        <v>0</v>
      </c>
      <c r="BL94" s="23" t="s">
        <v>126</v>
      </c>
      <c r="BM94" s="23" t="s">
        <v>175</v>
      </c>
    </row>
    <row r="95" spans="2:65" s="1" customFormat="1" ht="16.5" customHeight="1">
      <c r="B95" s="40"/>
      <c r="C95" s="191" t="s">
        <v>10</v>
      </c>
      <c r="D95" s="191" t="s">
        <v>122</v>
      </c>
      <c r="E95" s="192" t="s">
        <v>176</v>
      </c>
      <c r="F95" s="193" t="s">
        <v>177</v>
      </c>
      <c r="G95" s="194" t="s">
        <v>124</v>
      </c>
      <c r="H95" s="195">
        <v>1</v>
      </c>
      <c r="I95" s="196"/>
      <c r="J95" s="197">
        <f t="shared" si="0"/>
        <v>0</v>
      </c>
      <c r="K95" s="193" t="s">
        <v>21</v>
      </c>
      <c r="L95" s="198"/>
      <c r="M95" s="199" t="s">
        <v>21</v>
      </c>
      <c r="N95" s="200" t="s">
        <v>42</v>
      </c>
      <c r="O95" s="41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125</v>
      </c>
      <c r="AT95" s="23" t="s">
        <v>122</v>
      </c>
      <c r="AU95" s="23" t="s">
        <v>81</v>
      </c>
      <c r="AY95" s="23" t="s">
        <v>120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79</v>
      </c>
      <c r="BK95" s="203">
        <f t="shared" si="9"/>
        <v>0</v>
      </c>
      <c r="BL95" s="23" t="s">
        <v>126</v>
      </c>
      <c r="BM95" s="23" t="s">
        <v>178</v>
      </c>
    </row>
    <row r="96" spans="2:65" s="1" customFormat="1" ht="16.5" customHeight="1">
      <c r="B96" s="40"/>
      <c r="C96" s="191" t="s">
        <v>179</v>
      </c>
      <c r="D96" s="191" t="s">
        <v>122</v>
      </c>
      <c r="E96" s="192" t="s">
        <v>180</v>
      </c>
      <c r="F96" s="193" t="s">
        <v>181</v>
      </c>
      <c r="G96" s="194" t="s">
        <v>124</v>
      </c>
      <c r="H96" s="195">
        <v>1</v>
      </c>
      <c r="I96" s="196"/>
      <c r="J96" s="197">
        <f t="shared" si="0"/>
        <v>0</v>
      </c>
      <c r="K96" s="193" t="s">
        <v>21</v>
      </c>
      <c r="L96" s="198"/>
      <c r="M96" s="199" t="s">
        <v>21</v>
      </c>
      <c r="N96" s="200" t="s">
        <v>42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125</v>
      </c>
      <c r="AT96" s="23" t="s">
        <v>122</v>
      </c>
      <c r="AU96" s="23" t="s">
        <v>81</v>
      </c>
      <c r="AY96" s="23" t="s">
        <v>120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79</v>
      </c>
      <c r="BK96" s="203">
        <f t="shared" si="9"/>
        <v>0</v>
      </c>
      <c r="BL96" s="23" t="s">
        <v>126</v>
      </c>
      <c r="BM96" s="23" t="s">
        <v>182</v>
      </c>
    </row>
    <row r="97" spans="2:65" s="1" customFormat="1" ht="16.5" customHeight="1">
      <c r="B97" s="40"/>
      <c r="C97" s="191" t="s">
        <v>183</v>
      </c>
      <c r="D97" s="191" t="s">
        <v>122</v>
      </c>
      <c r="E97" s="192" t="s">
        <v>184</v>
      </c>
      <c r="F97" s="193" t="s">
        <v>185</v>
      </c>
      <c r="G97" s="194" t="s">
        <v>124</v>
      </c>
      <c r="H97" s="195">
        <v>1</v>
      </c>
      <c r="I97" s="196"/>
      <c r="J97" s="197">
        <f t="shared" si="0"/>
        <v>0</v>
      </c>
      <c r="K97" s="193" t="s">
        <v>21</v>
      </c>
      <c r="L97" s="198"/>
      <c r="M97" s="199" t="s">
        <v>21</v>
      </c>
      <c r="N97" s="200" t="s">
        <v>42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125</v>
      </c>
      <c r="AT97" s="23" t="s">
        <v>122</v>
      </c>
      <c r="AU97" s="23" t="s">
        <v>81</v>
      </c>
      <c r="AY97" s="23" t="s">
        <v>120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79</v>
      </c>
      <c r="BK97" s="203">
        <f t="shared" si="9"/>
        <v>0</v>
      </c>
      <c r="BL97" s="23" t="s">
        <v>126</v>
      </c>
      <c r="BM97" s="23" t="s">
        <v>186</v>
      </c>
    </row>
    <row r="98" spans="2:65" s="1" customFormat="1" ht="16.5" customHeight="1">
      <c r="B98" s="40"/>
      <c r="C98" s="191" t="s">
        <v>187</v>
      </c>
      <c r="D98" s="191" t="s">
        <v>122</v>
      </c>
      <c r="E98" s="192" t="s">
        <v>188</v>
      </c>
      <c r="F98" s="193" t="s">
        <v>189</v>
      </c>
      <c r="G98" s="194" t="s">
        <v>124</v>
      </c>
      <c r="H98" s="195">
        <v>1</v>
      </c>
      <c r="I98" s="196"/>
      <c r="J98" s="197">
        <f t="shared" si="0"/>
        <v>0</v>
      </c>
      <c r="K98" s="193" t="s">
        <v>21</v>
      </c>
      <c r="L98" s="198"/>
      <c r="M98" s="199" t="s">
        <v>21</v>
      </c>
      <c r="N98" s="200" t="s">
        <v>42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125</v>
      </c>
      <c r="AT98" s="23" t="s">
        <v>122</v>
      </c>
      <c r="AU98" s="23" t="s">
        <v>81</v>
      </c>
      <c r="AY98" s="23" t="s">
        <v>120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79</v>
      </c>
      <c r="BK98" s="203">
        <f t="shared" si="9"/>
        <v>0</v>
      </c>
      <c r="BL98" s="23" t="s">
        <v>126</v>
      </c>
      <c r="BM98" s="23" t="s">
        <v>190</v>
      </c>
    </row>
    <row r="99" spans="2:65" s="1" customFormat="1" ht="16.5" customHeight="1">
      <c r="B99" s="40"/>
      <c r="C99" s="191" t="s">
        <v>191</v>
      </c>
      <c r="D99" s="191" t="s">
        <v>122</v>
      </c>
      <c r="E99" s="192" t="s">
        <v>192</v>
      </c>
      <c r="F99" s="193" t="s">
        <v>193</v>
      </c>
      <c r="G99" s="194" t="s">
        <v>124</v>
      </c>
      <c r="H99" s="195">
        <v>1</v>
      </c>
      <c r="I99" s="196"/>
      <c r="J99" s="197">
        <f t="shared" si="0"/>
        <v>0</v>
      </c>
      <c r="K99" s="193" t="s">
        <v>21</v>
      </c>
      <c r="L99" s="198"/>
      <c r="M99" s="199" t="s">
        <v>21</v>
      </c>
      <c r="N99" s="200" t="s">
        <v>42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125</v>
      </c>
      <c r="AT99" s="23" t="s">
        <v>122</v>
      </c>
      <c r="AU99" s="23" t="s">
        <v>81</v>
      </c>
      <c r="AY99" s="23" t="s">
        <v>120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79</v>
      </c>
      <c r="BK99" s="203">
        <f t="shared" si="9"/>
        <v>0</v>
      </c>
      <c r="BL99" s="23" t="s">
        <v>126</v>
      </c>
      <c r="BM99" s="23" t="s">
        <v>194</v>
      </c>
    </row>
    <row r="100" spans="2:65" s="1" customFormat="1" ht="16.5" customHeight="1">
      <c r="B100" s="40"/>
      <c r="C100" s="191" t="s">
        <v>195</v>
      </c>
      <c r="D100" s="191" t="s">
        <v>122</v>
      </c>
      <c r="E100" s="192" t="s">
        <v>196</v>
      </c>
      <c r="F100" s="193" t="s">
        <v>197</v>
      </c>
      <c r="G100" s="194" t="s">
        <v>124</v>
      </c>
      <c r="H100" s="195">
        <v>1</v>
      </c>
      <c r="I100" s="196"/>
      <c r="J100" s="197">
        <f t="shared" si="0"/>
        <v>0</v>
      </c>
      <c r="K100" s="193" t="s">
        <v>21</v>
      </c>
      <c r="L100" s="198"/>
      <c r="M100" s="199" t="s">
        <v>21</v>
      </c>
      <c r="N100" s="204" t="s">
        <v>42</v>
      </c>
      <c r="O100" s="205"/>
      <c r="P100" s="206">
        <f t="shared" si="1"/>
        <v>0</v>
      </c>
      <c r="Q100" s="206">
        <v>0</v>
      </c>
      <c r="R100" s="206">
        <f t="shared" si="2"/>
        <v>0</v>
      </c>
      <c r="S100" s="206">
        <v>0</v>
      </c>
      <c r="T100" s="207">
        <f t="shared" si="3"/>
        <v>0</v>
      </c>
      <c r="AR100" s="23" t="s">
        <v>125</v>
      </c>
      <c r="AT100" s="23" t="s">
        <v>122</v>
      </c>
      <c r="AU100" s="23" t="s">
        <v>81</v>
      </c>
      <c r="AY100" s="23" t="s">
        <v>120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79</v>
      </c>
      <c r="BK100" s="203">
        <f t="shared" si="9"/>
        <v>0</v>
      </c>
      <c r="BL100" s="23" t="s">
        <v>126</v>
      </c>
      <c r="BM100" s="23" t="s">
        <v>198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38"/>
      <c r="J101" s="56"/>
      <c r="K101" s="56"/>
      <c r="L101" s="60"/>
    </row>
  </sheetData>
  <sheetProtection algorithmName="SHA-512" hashValue="jRh3mWch9R1EWccQ+vWHtQ7q9KY5z2ELxzeZHnRtmCF8EnX8ESFhXFeXVDD2KNWfCMzfxKmyfu2YGj7OrKNMLQ==" saltValue="yzzYbaPxra3+wwIW7ZxMeFUqfNLwdiSvSJXEuYlnRxyvI2RZFmOb/bNwmUWq4My+fLXQtb3KYmYB41ZMc3lBWA==" spinCount="100000" sheet="1" objects="1" scenarios="1" formatColumns="0" formatRows="0" autoFilter="0"/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0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88</v>
      </c>
      <c r="G1" s="376" t="s">
        <v>89</v>
      </c>
      <c r="H1" s="376"/>
      <c r="I1" s="114"/>
      <c r="J1" s="113" t="s">
        <v>90</v>
      </c>
      <c r="K1" s="112" t="s">
        <v>91</v>
      </c>
      <c r="L1" s="113" t="s">
        <v>92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3" t="s">
        <v>84</v>
      </c>
      <c r="AZ2" s="208" t="s">
        <v>199</v>
      </c>
      <c r="BA2" s="208" t="s">
        <v>199</v>
      </c>
      <c r="BB2" s="208" t="s">
        <v>200</v>
      </c>
      <c r="BC2" s="208" t="s">
        <v>201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202</v>
      </c>
      <c r="BA3" s="208" t="s">
        <v>202</v>
      </c>
      <c r="BB3" s="208" t="s">
        <v>203</v>
      </c>
      <c r="BC3" s="208" t="s">
        <v>204</v>
      </c>
      <c r="BD3" s="208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205</v>
      </c>
      <c r="BA4" s="208" t="s">
        <v>205</v>
      </c>
      <c r="BB4" s="208" t="s">
        <v>200</v>
      </c>
      <c r="BC4" s="208" t="s">
        <v>206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207</v>
      </c>
      <c r="BA5" s="208" t="s">
        <v>207</v>
      </c>
      <c r="BB5" s="208" t="s">
        <v>203</v>
      </c>
      <c r="BC5" s="208" t="s">
        <v>208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209</v>
      </c>
      <c r="BA6" s="208" t="s">
        <v>209</v>
      </c>
      <c r="BB6" s="208" t="s">
        <v>210</v>
      </c>
      <c r="BC6" s="208" t="s">
        <v>211</v>
      </c>
      <c r="BD6" s="208" t="s">
        <v>81</v>
      </c>
    </row>
    <row r="7" spans="1:70" ht="16.5" customHeight="1">
      <c r="B7" s="27"/>
      <c r="C7" s="28"/>
      <c r="D7" s="28"/>
      <c r="E7" s="368" t="str">
        <f>'Rekapitulace stavby'!K6</f>
        <v>Parkoviště na ul. Výškovická, p.p.č. 793/281, k. ú. Výškovice u Ostravy</v>
      </c>
      <c r="F7" s="369"/>
      <c r="G7" s="369"/>
      <c r="H7" s="369"/>
      <c r="I7" s="116"/>
      <c r="J7" s="28"/>
      <c r="K7" s="30"/>
      <c r="AZ7" s="208" t="s">
        <v>212</v>
      </c>
      <c r="BA7" s="208" t="s">
        <v>212</v>
      </c>
      <c r="BB7" s="208" t="s">
        <v>210</v>
      </c>
      <c r="BC7" s="208" t="s">
        <v>213</v>
      </c>
      <c r="BD7" s="208" t="s">
        <v>81</v>
      </c>
    </row>
    <row r="8" spans="1:70" s="1" customFormat="1">
      <c r="B8" s="40"/>
      <c r="C8" s="41"/>
      <c r="D8" s="36" t="s">
        <v>94</v>
      </c>
      <c r="E8" s="41"/>
      <c r="F8" s="41"/>
      <c r="G8" s="41"/>
      <c r="H8" s="41"/>
      <c r="I8" s="117"/>
      <c r="J8" s="41"/>
      <c r="K8" s="44"/>
      <c r="AZ8" s="208" t="s">
        <v>214</v>
      </c>
      <c r="BA8" s="208" t="s">
        <v>214</v>
      </c>
      <c r="BB8" s="208" t="s">
        <v>210</v>
      </c>
      <c r="BC8" s="208" t="s">
        <v>215</v>
      </c>
      <c r="BD8" s="208" t="s">
        <v>81</v>
      </c>
    </row>
    <row r="9" spans="1:70" s="1" customFormat="1" ht="36.950000000000003" customHeight="1">
      <c r="B9" s="40"/>
      <c r="C9" s="41"/>
      <c r="D9" s="41"/>
      <c r="E9" s="370" t="s">
        <v>216</v>
      </c>
      <c r="F9" s="371"/>
      <c r="G9" s="371"/>
      <c r="H9" s="371"/>
      <c r="I9" s="117"/>
      <c r="J9" s="41"/>
      <c r="K9" s="44"/>
      <c r="AZ9" s="208" t="s">
        <v>217</v>
      </c>
      <c r="BA9" s="208" t="s">
        <v>217</v>
      </c>
      <c r="BB9" s="208" t="s">
        <v>210</v>
      </c>
      <c r="BC9" s="208" t="s">
        <v>218</v>
      </c>
      <c r="BD9" s="208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219</v>
      </c>
      <c r="BA10" s="208" t="s">
        <v>219</v>
      </c>
      <c r="BB10" s="208" t="s">
        <v>203</v>
      </c>
      <c r="BC10" s="208" t="s">
        <v>220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221</v>
      </c>
      <c r="BA11" s="208" t="s">
        <v>221</v>
      </c>
      <c r="BB11" s="208" t="s">
        <v>203</v>
      </c>
      <c r="BC11" s="208" t="s">
        <v>222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11. 2. 2018</v>
      </c>
      <c r="K12" s="44"/>
      <c r="AZ12" s="208" t="s">
        <v>223</v>
      </c>
      <c r="BA12" s="208" t="s">
        <v>223</v>
      </c>
      <c r="BB12" s="208" t="s">
        <v>210</v>
      </c>
      <c r="BC12" s="208" t="s">
        <v>224</v>
      </c>
      <c r="BD12" s="208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225</v>
      </c>
      <c r="BA13" s="208" t="s">
        <v>225</v>
      </c>
      <c r="BB13" s="208" t="s">
        <v>203</v>
      </c>
      <c r="BC13" s="208" t="s">
        <v>226</v>
      </c>
      <c r="BD13" s="208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08" t="s">
        <v>227</v>
      </c>
      <c r="BA14" s="208" t="s">
        <v>227</v>
      </c>
      <c r="BB14" s="208" t="s">
        <v>200</v>
      </c>
      <c r="BC14" s="208" t="s">
        <v>144</v>
      </c>
      <c r="BD14" s="208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  <c r="AZ15" s="208" t="s">
        <v>228</v>
      </c>
      <c r="BA15" s="208" t="s">
        <v>228</v>
      </c>
      <c r="BB15" s="208" t="s">
        <v>200</v>
      </c>
      <c r="BC15" s="208" t="s">
        <v>79</v>
      </c>
      <c r="BD15" s="208" t="s">
        <v>81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08" t="s">
        <v>229</v>
      </c>
      <c r="BA16" s="208" t="s">
        <v>229</v>
      </c>
      <c r="BB16" s="208" t="s">
        <v>200</v>
      </c>
      <c r="BC16" s="208" t="s">
        <v>230</v>
      </c>
      <c r="BD16" s="208" t="s">
        <v>81</v>
      </c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37" t="s">
        <v>21</v>
      </c>
      <c r="F24" s="337"/>
      <c r="G24" s="337"/>
      <c r="H24" s="33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ROUND(SUM(BE86:BE305), 2)</f>
        <v>0</v>
      </c>
      <c r="G30" s="41"/>
      <c r="H30" s="41"/>
      <c r="I30" s="130">
        <v>0.21</v>
      </c>
      <c r="J30" s="129">
        <f>ROUND(ROUND((SUM(BE86:BE305)),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ROUND(SUM(BF86:BF305), 2)</f>
        <v>0</v>
      </c>
      <c r="G31" s="41"/>
      <c r="H31" s="41"/>
      <c r="I31" s="130">
        <v>0.15</v>
      </c>
      <c r="J31" s="129">
        <f>ROUND(ROUND((SUM(BF86:BF305)),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ROUND(SUM(BG86:BG305),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ROUND(SUM(BH86:BH305),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ROUND(SUM(BI86:BI305),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68" t="str">
        <f>E7</f>
        <v>Parkoviště na ul. Výškovická, p.p.č. 793/281, k. ú. Výškovice u Ostravy</v>
      </c>
      <c r="F45" s="369"/>
      <c r="G45" s="369"/>
      <c r="H45" s="369"/>
      <c r="I45" s="117"/>
      <c r="J45" s="41"/>
      <c r="K45" s="44"/>
    </row>
    <row r="46" spans="2:11" s="1" customFormat="1" ht="14.45" customHeight="1">
      <c r="B46" s="40"/>
      <c r="C46" s="36" t="s">
        <v>94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0" t="str">
        <f>E9</f>
        <v xml:space="preserve">001 - SO 101 PARKOVIŠTĚ  </v>
      </c>
      <c r="F47" s="371"/>
      <c r="G47" s="371"/>
      <c r="H47" s="37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ul. Výškovická, Ostrava</v>
      </c>
      <c r="G49" s="41"/>
      <c r="H49" s="41"/>
      <c r="I49" s="118" t="s">
        <v>25</v>
      </c>
      <c r="J49" s="119" t="str">
        <f>IF(J12="","",J12)</f>
        <v>11. 2. 2018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3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97</v>
      </c>
      <c r="D54" s="131"/>
      <c r="E54" s="131"/>
      <c r="F54" s="131"/>
      <c r="G54" s="131"/>
      <c r="H54" s="131"/>
      <c r="I54" s="144"/>
      <c r="J54" s="145" t="s">
        <v>98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99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100</v>
      </c>
    </row>
    <row r="57" spans="2:47" s="7" customFormat="1" ht="24.95" customHeight="1">
      <c r="B57" s="148"/>
      <c r="C57" s="149"/>
      <c r="D57" s="150" t="s">
        <v>101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231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232</v>
      </c>
      <c r="E59" s="158"/>
      <c r="F59" s="158"/>
      <c r="G59" s="158"/>
      <c r="H59" s="158"/>
      <c r="I59" s="159"/>
      <c r="J59" s="160">
        <f>J184</f>
        <v>0</v>
      </c>
      <c r="K59" s="161"/>
    </row>
    <row r="60" spans="2:47" s="8" customFormat="1" ht="19.899999999999999" customHeight="1">
      <c r="B60" s="155"/>
      <c r="C60" s="156"/>
      <c r="D60" s="157" t="s">
        <v>233</v>
      </c>
      <c r="E60" s="158"/>
      <c r="F60" s="158"/>
      <c r="G60" s="158"/>
      <c r="H60" s="158"/>
      <c r="I60" s="159"/>
      <c r="J60" s="160">
        <f>J193</f>
        <v>0</v>
      </c>
      <c r="K60" s="161"/>
    </row>
    <row r="61" spans="2:47" s="8" customFormat="1" ht="19.899999999999999" customHeight="1">
      <c r="B61" s="155"/>
      <c r="C61" s="156"/>
      <c r="D61" s="157" t="s">
        <v>234</v>
      </c>
      <c r="E61" s="158"/>
      <c r="F61" s="158"/>
      <c r="G61" s="158"/>
      <c r="H61" s="158"/>
      <c r="I61" s="159"/>
      <c r="J61" s="160">
        <f>J196</f>
        <v>0</v>
      </c>
      <c r="K61" s="161"/>
    </row>
    <row r="62" spans="2:47" s="8" customFormat="1" ht="19.899999999999999" customHeight="1">
      <c r="B62" s="155"/>
      <c r="C62" s="156"/>
      <c r="D62" s="157" t="s">
        <v>235</v>
      </c>
      <c r="E62" s="158"/>
      <c r="F62" s="158"/>
      <c r="G62" s="158"/>
      <c r="H62" s="158"/>
      <c r="I62" s="159"/>
      <c r="J62" s="160">
        <f>J220</f>
        <v>0</v>
      </c>
      <c r="K62" s="161"/>
    </row>
    <row r="63" spans="2:47" s="8" customFormat="1" ht="19.899999999999999" customHeight="1">
      <c r="B63" s="155"/>
      <c r="C63" s="156"/>
      <c r="D63" s="157" t="s">
        <v>236</v>
      </c>
      <c r="E63" s="158"/>
      <c r="F63" s="158"/>
      <c r="G63" s="158"/>
      <c r="H63" s="158"/>
      <c r="I63" s="159"/>
      <c r="J63" s="160">
        <f>J268</f>
        <v>0</v>
      </c>
      <c r="K63" s="161"/>
    </row>
    <row r="64" spans="2:47" s="8" customFormat="1" ht="19.899999999999999" customHeight="1">
      <c r="B64" s="155"/>
      <c r="C64" s="156"/>
      <c r="D64" s="157" t="s">
        <v>237</v>
      </c>
      <c r="E64" s="158"/>
      <c r="F64" s="158"/>
      <c r="G64" s="158"/>
      <c r="H64" s="158"/>
      <c r="I64" s="159"/>
      <c r="J64" s="160">
        <f>J277</f>
        <v>0</v>
      </c>
      <c r="K64" s="161"/>
    </row>
    <row r="65" spans="2:12" s="7" customFormat="1" ht="24.95" customHeight="1">
      <c r="B65" s="148"/>
      <c r="C65" s="149"/>
      <c r="D65" s="150" t="s">
        <v>238</v>
      </c>
      <c r="E65" s="151"/>
      <c r="F65" s="151"/>
      <c r="G65" s="151"/>
      <c r="H65" s="151"/>
      <c r="I65" s="152"/>
      <c r="J65" s="153">
        <f>J279</f>
        <v>0</v>
      </c>
      <c r="K65" s="154"/>
    </row>
    <row r="66" spans="2:12" s="8" customFormat="1" ht="19.899999999999999" customHeight="1">
      <c r="B66" s="155"/>
      <c r="C66" s="156"/>
      <c r="D66" s="157" t="s">
        <v>239</v>
      </c>
      <c r="E66" s="158"/>
      <c r="F66" s="158"/>
      <c r="G66" s="158"/>
      <c r="H66" s="158"/>
      <c r="I66" s="159"/>
      <c r="J66" s="160">
        <f>J280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103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5" customHeight="1">
      <c r="B76" s="40"/>
      <c r="C76" s="62"/>
      <c r="D76" s="62"/>
      <c r="E76" s="373" t="str">
        <f>E7</f>
        <v>Parkoviště na ul. Výškovická, p.p.č. 793/281, k. ú. Výškovice u Ostravy</v>
      </c>
      <c r="F76" s="374"/>
      <c r="G76" s="374"/>
      <c r="H76" s="374"/>
      <c r="I76" s="162"/>
      <c r="J76" s="62"/>
      <c r="K76" s="62"/>
      <c r="L76" s="60"/>
    </row>
    <row r="77" spans="2:12" s="1" customFormat="1" ht="14.45" customHeight="1">
      <c r="B77" s="40"/>
      <c r="C77" s="64" t="s">
        <v>94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7.25" customHeight="1">
      <c r="B78" s="40"/>
      <c r="C78" s="62"/>
      <c r="D78" s="62"/>
      <c r="E78" s="348" t="str">
        <f>E9</f>
        <v xml:space="preserve">001 - SO 101 PARKOVIŠTĚ  </v>
      </c>
      <c r="F78" s="375"/>
      <c r="G78" s="375"/>
      <c r="H78" s="375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>ul. Výškovická, Ostrava</v>
      </c>
      <c r="G80" s="62"/>
      <c r="H80" s="62"/>
      <c r="I80" s="164" t="s">
        <v>25</v>
      </c>
      <c r="J80" s="72" t="str">
        <f>IF(J12="","",J12)</f>
        <v>11. 2. 2018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>
      <c r="B82" s="40"/>
      <c r="C82" s="64" t="s">
        <v>27</v>
      </c>
      <c r="D82" s="62"/>
      <c r="E82" s="62"/>
      <c r="F82" s="163" t="str">
        <f>E15</f>
        <v>Městský obvod Ostrava – Jih</v>
      </c>
      <c r="G82" s="62"/>
      <c r="H82" s="62"/>
      <c r="I82" s="164" t="s">
        <v>33</v>
      </c>
      <c r="J82" s="163" t="str">
        <f>E21</f>
        <v>Roman Fildán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104</v>
      </c>
      <c r="D85" s="167" t="s">
        <v>56</v>
      </c>
      <c r="E85" s="167" t="s">
        <v>52</v>
      </c>
      <c r="F85" s="167" t="s">
        <v>105</v>
      </c>
      <c r="G85" s="167" t="s">
        <v>106</v>
      </c>
      <c r="H85" s="167" t="s">
        <v>107</v>
      </c>
      <c r="I85" s="168" t="s">
        <v>108</v>
      </c>
      <c r="J85" s="167" t="s">
        <v>98</v>
      </c>
      <c r="K85" s="169" t="s">
        <v>109</v>
      </c>
      <c r="L85" s="170"/>
      <c r="M85" s="80" t="s">
        <v>110</v>
      </c>
      <c r="N85" s="81" t="s">
        <v>41</v>
      </c>
      <c r="O85" s="81" t="s">
        <v>111</v>
      </c>
      <c r="P85" s="81" t="s">
        <v>112</v>
      </c>
      <c r="Q85" s="81" t="s">
        <v>113</v>
      </c>
      <c r="R85" s="81" t="s">
        <v>114</v>
      </c>
      <c r="S85" s="81" t="s">
        <v>115</v>
      </c>
      <c r="T85" s="82" t="s">
        <v>116</v>
      </c>
    </row>
    <row r="86" spans="2:65" s="1" customFormat="1" ht="29.25" customHeight="1">
      <c r="B86" s="40"/>
      <c r="C86" s="86" t="s">
        <v>99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P87+P279</f>
        <v>0</v>
      </c>
      <c r="Q86" s="84"/>
      <c r="R86" s="172">
        <f>R87+R279</f>
        <v>56.561016510000002</v>
      </c>
      <c r="S86" s="84"/>
      <c r="T86" s="173">
        <f>T87+T279</f>
        <v>38.970999999999997</v>
      </c>
      <c r="AT86" s="23" t="s">
        <v>70</v>
      </c>
      <c r="AU86" s="23" t="s">
        <v>100</v>
      </c>
      <c r="BK86" s="174">
        <f>BK87+BK279</f>
        <v>0</v>
      </c>
    </row>
    <row r="87" spans="2:65" s="10" customFormat="1" ht="37.35" customHeight="1">
      <c r="B87" s="175"/>
      <c r="C87" s="176"/>
      <c r="D87" s="177" t="s">
        <v>70</v>
      </c>
      <c r="E87" s="178" t="s">
        <v>117</v>
      </c>
      <c r="F87" s="178" t="s">
        <v>118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P88+P184+P193+P196+P220+P268+P277</f>
        <v>0</v>
      </c>
      <c r="Q87" s="183"/>
      <c r="R87" s="184">
        <f>R88+R184+R193+R196+R220+R268+R277</f>
        <v>53.962107260000003</v>
      </c>
      <c r="S87" s="183"/>
      <c r="T87" s="185">
        <f>T88+T184+T193+T196+T220+T268+T277</f>
        <v>38.970999999999997</v>
      </c>
      <c r="AR87" s="186" t="s">
        <v>79</v>
      </c>
      <c r="AT87" s="187" t="s">
        <v>70</v>
      </c>
      <c r="AU87" s="187" t="s">
        <v>71</v>
      </c>
      <c r="AY87" s="186" t="s">
        <v>120</v>
      </c>
      <c r="BK87" s="188">
        <f>BK88+BK184+BK193+BK196+BK220+BK268+BK277</f>
        <v>0</v>
      </c>
    </row>
    <row r="88" spans="2:65" s="10" customFormat="1" ht="19.899999999999999" customHeight="1">
      <c r="B88" s="175"/>
      <c r="C88" s="176"/>
      <c r="D88" s="177" t="s">
        <v>70</v>
      </c>
      <c r="E88" s="189" t="s">
        <v>79</v>
      </c>
      <c r="F88" s="189" t="s">
        <v>240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SUM(P89:P183)</f>
        <v>0</v>
      </c>
      <c r="Q88" s="183"/>
      <c r="R88" s="184">
        <f>SUM(R89:R183)</f>
        <v>16.203854</v>
      </c>
      <c r="S88" s="183"/>
      <c r="T88" s="185">
        <f>SUM(T89:T183)</f>
        <v>33.890999999999998</v>
      </c>
      <c r="AR88" s="186" t="s">
        <v>79</v>
      </c>
      <c r="AT88" s="187" t="s">
        <v>70</v>
      </c>
      <c r="AU88" s="187" t="s">
        <v>79</v>
      </c>
      <c r="AY88" s="186" t="s">
        <v>120</v>
      </c>
      <c r="BK88" s="188">
        <f>SUM(BK89:BK183)</f>
        <v>0</v>
      </c>
    </row>
    <row r="89" spans="2:65" s="1" customFormat="1" ht="16.5" customHeight="1">
      <c r="B89" s="40"/>
      <c r="C89" s="209" t="s">
        <v>79</v>
      </c>
      <c r="D89" s="209" t="s">
        <v>241</v>
      </c>
      <c r="E89" s="210" t="s">
        <v>242</v>
      </c>
      <c r="F89" s="211" t="s">
        <v>243</v>
      </c>
      <c r="G89" s="212" t="s">
        <v>244</v>
      </c>
      <c r="H89" s="213">
        <v>2.8000000000000001E-2</v>
      </c>
      <c r="I89" s="214"/>
      <c r="J89" s="215">
        <f>ROUND(I89*H89,2)</f>
        <v>0</v>
      </c>
      <c r="K89" s="211" t="s">
        <v>245</v>
      </c>
      <c r="L89" s="60"/>
      <c r="M89" s="216" t="s">
        <v>21</v>
      </c>
      <c r="N89" s="217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126</v>
      </c>
      <c r="AT89" s="23" t="s">
        <v>241</v>
      </c>
      <c r="AU89" s="23" t="s">
        <v>81</v>
      </c>
      <c r="AY89" s="23" t="s">
        <v>120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79</v>
      </c>
      <c r="BK89" s="203">
        <f>ROUND(I89*H89,2)</f>
        <v>0</v>
      </c>
      <c r="BL89" s="23" t="s">
        <v>126</v>
      </c>
      <c r="BM89" s="23" t="s">
        <v>246</v>
      </c>
    </row>
    <row r="90" spans="2:65" s="11" customFormat="1" ht="13.5">
      <c r="B90" s="218"/>
      <c r="C90" s="219"/>
      <c r="D90" s="220" t="s">
        <v>247</v>
      </c>
      <c r="E90" s="221" t="s">
        <v>21</v>
      </c>
      <c r="F90" s="222" t="s">
        <v>248</v>
      </c>
      <c r="G90" s="219"/>
      <c r="H90" s="221" t="s">
        <v>21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247</v>
      </c>
      <c r="AU90" s="228" t="s">
        <v>81</v>
      </c>
      <c r="AV90" s="11" t="s">
        <v>79</v>
      </c>
      <c r="AW90" s="11" t="s">
        <v>35</v>
      </c>
      <c r="AX90" s="11" t="s">
        <v>71</v>
      </c>
      <c r="AY90" s="228" t="s">
        <v>120</v>
      </c>
    </row>
    <row r="91" spans="2:65" s="12" customFormat="1" ht="13.5">
      <c r="B91" s="229"/>
      <c r="C91" s="230"/>
      <c r="D91" s="220" t="s">
        <v>247</v>
      </c>
      <c r="E91" s="231" t="s">
        <v>21</v>
      </c>
      <c r="F91" s="232" t="s">
        <v>249</v>
      </c>
      <c r="G91" s="230"/>
      <c r="H91" s="233">
        <v>2.8000000000000001E-2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247</v>
      </c>
      <c r="AU91" s="239" t="s">
        <v>81</v>
      </c>
      <c r="AV91" s="12" t="s">
        <v>81</v>
      </c>
      <c r="AW91" s="12" t="s">
        <v>35</v>
      </c>
      <c r="AX91" s="12" t="s">
        <v>79</v>
      </c>
      <c r="AY91" s="239" t="s">
        <v>120</v>
      </c>
    </row>
    <row r="92" spans="2:65" s="1" customFormat="1" ht="25.5" customHeight="1">
      <c r="B92" s="40"/>
      <c r="C92" s="209" t="s">
        <v>81</v>
      </c>
      <c r="D92" s="209" t="s">
        <v>241</v>
      </c>
      <c r="E92" s="210" t="s">
        <v>250</v>
      </c>
      <c r="F92" s="211" t="s">
        <v>251</v>
      </c>
      <c r="G92" s="212" t="s">
        <v>200</v>
      </c>
      <c r="H92" s="213">
        <v>129</v>
      </c>
      <c r="I92" s="214"/>
      <c r="J92" s="215">
        <f>ROUND(I92*H92,2)</f>
        <v>0</v>
      </c>
      <c r="K92" s="211" t="s">
        <v>252</v>
      </c>
      <c r="L92" s="60"/>
      <c r="M92" s="216" t="s">
        <v>21</v>
      </c>
      <c r="N92" s="217" t="s">
        <v>42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126</v>
      </c>
      <c r="AT92" s="23" t="s">
        <v>241</v>
      </c>
      <c r="AU92" s="23" t="s">
        <v>81</v>
      </c>
      <c r="AY92" s="23" t="s">
        <v>120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79</v>
      </c>
      <c r="BK92" s="203">
        <f>ROUND(I92*H92,2)</f>
        <v>0</v>
      </c>
      <c r="BL92" s="23" t="s">
        <v>126</v>
      </c>
      <c r="BM92" s="23" t="s">
        <v>253</v>
      </c>
    </row>
    <row r="93" spans="2:65" s="12" customFormat="1" ht="13.5">
      <c r="B93" s="229"/>
      <c r="C93" s="230"/>
      <c r="D93" s="220" t="s">
        <v>247</v>
      </c>
      <c r="E93" s="231" t="s">
        <v>21</v>
      </c>
      <c r="F93" s="232" t="s">
        <v>254</v>
      </c>
      <c r="G93" s="230"/>
      <c r="H93" s="233">
        <v>129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247</v>
      </c>
      <c r="AU93" s="239" t="s">
        <v>81</v>
      </c>
      <c r="AV93" s="12" t="s">
        <v>81</v>
      </c>
      <c r="AW93" s="12" t="s">
        <v>35</v>
      </c>
      <c r="AX93" s="12" t="s">
        <v>79</v>
      </c>
      <c r="AY93" s="239" t="s">
        <v>120</v>
      </c>
    </row>
    <row r="94" spans="2:65" s="1" customFormat="1" ht="51" customHeight="1">
      <c r="B94" s="40"/>
      <c r="C94" s="209" t="s">
        <v>130</v>
      </c>
      <c r="D94" s="209" t="s">
        <v>241</v>
      </c>
      <c r="E94" s="210" t="s">
        <v>255</v>
      </c>
      <c r="F94" s="211" t="s">
        <v>256</v>
      </c>
      <c r="G94" s="212" t="s">
        <v>200</v>
      </c>
      <c r="H94" s="213">
        <v>15</v>
      </c>
      <c r="I94" s="214"/>
      <c r="J94" s="215">
        <f>ROUND(I94*H94,2)</f>
        <v>0</v>
      </c>
      <c r="K94" s="211" t="s">
        <v>252</v>
      </c>
      <c r="L94" s="60"/>
      <c r="M94" s="216" t="s">
        <v>21</v>
      </c>
      <c r="N94" s="217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0.255</v>
      </c>
      <c r="T94" s="202">
        <f>S94*H94</f>
        <v>3.8250000000000002</v>
      </c>
      <c r="AR94" s="23" t="s">
        <v>126</v>
      </c>
      <c r="AT94" s="23" t="s">
        <v>241</v>
      </c>
      <c r="AU94" s="23" t="s">
        <v>81</v>
      </c>
      <c r="AY94" s="23" t="s">
        <v>120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126</v>
      </c>
      <c r="BM94" s="23" t="s">
        <v>257</v>
      </c>
    </row>
    <row r="95" spans="2:65" s="11" customFormat="1" ht="13.5">
      <c r="B95" s="218"/>
      <c r="C95" s="219"/>
      <c r="D95" s="220" t="s">
        <v>247</v>
      </c>
      <c r="E95" s="221" t="s">
        <v>21</v>
      </c>
      <c r="F95" s="222" t="s">
        <v>258</v>
      </c>
      <c r="G95" s="219"/>
      <c r="H95" s="221" t="s">
        <v>21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247</v>
      </c>
      <c r="AU95" s="228" t="s">
        <v>81</v>
      </c>
      <c r="AV95" s="11" t="s">
        <v>79</v>
      </c>
      <c r="AW95" s="11" t="s">
        <v>35</v>
      </c>
      <c r="AX95" s="11" t="s">
        <v>71</v>
      </c>
      <c r="AY95" s="228" t="s">
        <v>120</v>
      </c>
    </row>
    <row r="96" spans="2:65" s="12" customFormat="1" ht="13.5">
      <c r="B96" s="229"/>
      <c r="C96" s="230"/>
      <c r="D96" s="220" t="s">
        <v>247</v>
      </c>
      <c r="E96" s="231" t="s">
        <v>21</v>
      </c>
      <c r="F96" s="232" t="s">
        <v>10</v>
      </c>
      <c r="G96" s="230"/>
      <c r="H96" s="233">
        <v>15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247</v>
      </c>
      <c r="AU96" s="239" t="s">
        <v>81</v>
      </c>
      <c r="AV96" s="12" t="s">
        <v>81</v>
      </c>
      <c r="AW96" s="12" t="s">
        <v>35</v>
      </c>
      <c r="AX96" s="12" t="s">
        <v>79</v>
      </c>
      <c r="AY96" s="239" t="s">
        <v>120</v>
      </c>
    </row>
    <row r="97" spans="2:65" s="1" customFormat="1" ht="38.25" customHeight="1">
      <c r="B97" s="40"/>
      <c r="C97" s="209" t="s">
        <v>126</v>
      </c>
      <c r="D97" s="209" t="s">
        <v>241</v>
      </c>
      <c r="E97" s="210" t="s">
        <v>259</v>
      </c>
      <c r="F97" s="211" t="s">
        <v>260</v>
      </c>
      <c r="G97" s="212" t="s">
        <v>203</v>
      </c>
      <c r="H97" s="213">
        <v>10.6</v>
      </c>
      <c r="I97" s="214"/>
      <c r="J97" s="215">
        <f>ROUND(I97*H97,2)</f>
        <v>0</v>
      </c>
      <c r="K97" s="211" t="s">
        <v>245</v>
      </c>
      <c r="L97" s="60"/>
      <c r="M97" s="216" t="s">
        <v>21</v>
      </c>
      <c r="N97" s="217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1.3</v>
      </c>
      <c r="T97" s="202">
        <f>S97*H97</f>
        <v>13.78</v>
      </c>
      <c r="AR97" s="23" t="s">
        <v>126</v>
      </c>
      <c r="AT97" s="23" t="s">
        <v>241</v>
      </c>
      <c r="AU97" s="23" t="s">
        <v>81</v>
      </c>
      <c r="AY97" s="23" t="s">
        <v>120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126</v>
      </c>
      <c r="BM97" s="23" t="s">
        <v>261</v>
      </c>
    </row>
    <row r="98" spans="2:65" s="11" customFormat="1" ht="13.5">
      <c r="B98" s="218"/>
      <c r="C98" s="219"/>
      <c r="D98" s="220" t="s">
        <v>247</v>
      </c>
      <c r="E98" s="221" t="s">
        <v>21</v>
      </c>
      <c r="F98" s="222" t="s">
        <v>258</v>
      </c>
      <c r="G98" s="219"/>
      <c r="H98" s="221" t="s">
        <v>21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247</v>
      </c>
      <c r="AU98" s="228" t="s">
        <v>81</v>
      </c>
      <c r="AV98" s="11" t="s">
        <v>79</v>
      </c>
      <c r="AW98" s="11" t="s">
        <v>35</v>
      </c>
      <c r="AX98" s="11" t="s">
        <v>71</v>
      </c>
      <c r="AY98" s="228" t="s">
        <v>120</v>
      </c>
    </row>
    <row r="99" spans="2:65" s="12" customFormat="1" ht="13.5">
      <c r="B99" s="229"/>
      <c r="C99" s="230"/>
      <c r="D99" s="220" t="s">
        <v>247</v>
      </c>
      <c r="E99" s="231" t="s">
        <v>21</v>
      </c>
      <c r="F99" s="232" t="s">
        <v>262</v>
      </c>
      <c r="G99" s="230"/>
      <c r="H99" s="233">
        <v>10.6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247</v>
      </c>
      <c r="AU99" s="239" t="s">
        <v>81</v>
      </c>
      <c r="AV99" s="12" t="s">
        <v>81</v>
      </c>
      <c r="AW99" s="12" t="s">
        <v>35</v>
      </c>
      <c r="AX99" s="12" t="s">
        <v>79</v>
      </c>
      <c r="AY99" s="239" t="s">
        <v>120</v>
      </c>
    </row>
    <row r="100" spans="2:65" s="1" customFormat="1" ht="38.25" customHeight="1">
      <c r="B100" s="40"/>
      <c r="C100" s="209" t="s">
        <v>119</v>
      </c>
      <c r="D100" s="209" t="s">
        <v>241</v>
      </c>
      <c r="E100" s="210" t="s">
        <v>263</v>
      </c>
      <c r="F100" s="211" t="s">
        <v>264</v>
      </c>
      <c r="G100" s="212" t="s">
        <v>200</v>
      </c>
      <c r="H100" s="213">
        <v>46</v>
      </c>
      <c r="I100" s="214"/>
      <c r="J100" s="215">
        <f>ROUND(I100*H100,2)</f>
        <v>0</v>
      </c>
      <c r="K100" s="211" t="s">
        <v>245</v>
      </c>
      <c r="L100" s="60"/>
      <c r="M100" s="216" t="s">
        <v>21</v>
      </c>
      <c r="N100" s="217" t="s">
        <v>42</v>
      </c>
      <c r="O100" s="41"/>
      <c r="P100" s="201">
        <f>O100*H100</f>
        <v>0</v>
      </c>
      <c r="Q100" s="201">
        <v>1.6000000000000001E-4</v>
      </c>
      <c r="R100" s="201">
        <f>Q100*H100</f>
        <v>7.3600000000000002E-3</v>
      </c>
      <c r="S100" s="201">
        <v>0.25600000000000001</v>
      </c>
      <c r="T100" s="202">
        <f>S100*H100</f>
        <v>11.776</v>
      </c>
      <c r="AR100" s="23" t="s">
        <v>126</v>
      </c>
      <c r="AT100" s="23" t="s">
        <v>241</v>
      </c>
      <c r="AU100" s="23" t="s">
        <v>81</v>
      </c>
      <c r="AY100" s="23" t="s">
        <v>120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126</v>
      </c>
      <c r="BM100" s="23" t="s">
        <v>265</v>
      </c>
    </row>
    <row r="101" spans="2:65" s="12" customFormat="1" ht="13.5">
      <c r="B101" s="229"/>
      <c r="C101" s="230"/>
      <c r="D101" s="220" t="s">
        <v>247</v>
      </c>
      <c r="E101" s="231" t="s">
        <v>21</v>
      </c>
      <c r="F101" s="232" t="s">
        <v>266</v>
      </c>
      <c r="G101" s="230"/>
      <c r="H101" s="233">
        <v>46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247</v>
      </c>
      <c r="AU101" s="239" t="s">
        <v>81</v>
      </c>
      <c r="AV101" s="12" t="s">
        <v>81</v>
      </c>
      <c r="AW101" s="12" t="s">
        <v>35</v>
      </c>
      <c r="AX101" s="12" t="s">
        <v>79</v>
      </c>
      <c r="AY101" s="239" t="s">
        <v>120</v>
      </c>
    </row>
    <row r="102" spans="2:65" s="1" customFormat="1" ht="38.25" customHeight="1">
      <c r="B102" s="40"/>
      <c r="C102" s="209" t="s">
        <v>140</v>
      </c>
      <c r="D102" s="209" t="s">
        <v>241</v>
      </c>
      <c r="E102" s="210" t="s">
        <v>267</v>
      </c>
      <c r="F102" s="211" t="s">
        <v>268</v>
      </c>
      <c r="G102" s="212" t="s">
        <v>210</v>
      </c>
      <c r="H102" s="213">
        <v>22</v>
      </c>
      <c r="I102" s="214"/>
      <c r="J102" s="215">
        <f>ROUND(I102*H102,2)</f>
        <v>0</v>
      </c>
      <c r="K102" s="211" t="s">
        <v>245</v>
      </c>
      <c r="L102" s="60"/>
      <c r="M102" s="216" t="s">
        <v>21</v>
      </c>
      <c r="N102" s="217" t="s">
        <v>42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0.20499999999999999</v>
      </c>
      <c r="T102" s="202">
        <f>S102*H102</f>
        <v>4.51</v>
      </c>
      <c r="AR102" s="23" t="s">
        <v>126</v>
      </c>
      <c r="AT102" s="23" t="s">
        <v>241</v>
      </c>
      <c r="AU102" s="23" t="s">
        <v>81</v>
      </c>
      <c r="AY102" s="23" t="s">
        <v>120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79</v>
      </c>
      <c r="BK102" s="203">
        <f>ROUND(I102*H102,2)</f>
        <v>0</v>
      </c>
      <c r="BL102" s="23" t="s">
        <v>126</v>
      </c>
      <c r="BM102" s="23" t="s">
        <v>269</v>
      </c>
    </row>
    <row r="103" spans="2:65" s="11" customFormat="1" ht="13.5">
      <c r="B103" s="218"/>
      <c r="C103" s="219"/>
      <c r="D103" s="220" t="s">
        <v>247</v>
      </c>
      <c r="E103" s="221" t="s">
        <v>21</v>
      </c>
      <c r="F103" s="222" t="s">
        <v>270</v>
      </c>
      <c r="G103" s="219"/>
      <c r="H103" s="221" t="s">
        <v>21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247</v>
      </c>
      <c r="AU103" s="228" t="s">
        <v>81</v>
      </c>
      <c r="AV103" s="11" t="s">
        <v>79</v>
      </c>
      <c r="AW103" s="11" t="s">
        <v>35</v>
      </c>
      <c r="AX103" s="11" t="s">
        <v>71</v>
      </c>
      <c r="AY103" s="228" t="s">
        <v>120</v>
      </c>
    </row>
    <row r="104" spans="2:65" s="12" customFormat="1" ht="13.5">
      <c r="B104" s="229"/>
      <c r="C104" s="230"/>
      <c r="D104" s="220" t="s">
        <v>247</v>
      </c>
      <c r="E104" s="231" t="s">
        <v>21</v>
      </c>
      <c r="F104" s="232" t="s">
        <v>271</v>
      </c>
      <c r="G104" s="230"/>
      <c r="H104" s="233">
        <v>22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247</v>
      </c>
      <c r="AU104" s="239" t="s">
        <v>81</v>
      </c>
      <c r="AV104" s="12" t="s">
        <v>81</v>
      </c>
      <c r="AW104" s="12" t="s">
        <v>35</v>
      </c>
      <c r="AX104" s="12" t="s">
        <v>79</v>
      </c>
      <c r="AY104" s="239" t="s">
        <v>120</v>
      </c>
    </row>
    <row r="105" spans="2:65" s="1" customFormat="1" ht="63.75" customHeight="1">
      <c r="B105" s="40"/>
      <c r="C105" s="209" t="s">
        <v>144</v>
      </c>
      <c r="D105" s="209" t="s">
        <v>241</v>
      </c>
      <c r="E105" s="210" t="s">
        <v>272</v>
      </c>
      <c r="F105" s="211" t="s">
        <v>273</v>
      </c>
      <c r="G105" s="212" t="s">
        <v>210</v>
      </c>
      <c r="H105" s="213">
        <v>32</v>
      </c>
      <c r="I105" s="214"/>
      <c r="J105" s="215">
        <f>ROUND(I105*H105,2)</f>
        <v>0</v>
      </c>
      <c r="K105" s="211" t="s">
        <v>252</v>
      </c>
      <c r="L105" s="60"/>
      <c r="M105" s="216" t="s">
        <v>21</v>
      </c>
      <c r="N105" s="217" t="s">
        <v>42</v>
      </c>
      <c r="O105" s="41"/>
      <c r="P105" s="201">
        <f>O105*H105</f>
        <v>0</v>
      </c>
      <c r="Q105" s="201">
        <v>8.6800000000000002E-3</v>
      </c>
      <c r="R105" s="201">
        <f>Q105*H105</f>
        <v>0.27776000000000001</v>
      </c>
      <c r="S105" s="201">
        <v>0</v>
      </c>
      <c r="T105" s="202">
        <f>S105*H105</f>
        <v>0</v>
      </c>
      <c r="AR105" s="23" t="s">
        <v>126</v>
      </c>
      <c r="AT105" s="23" t="s">
        <v>241</v>
      </c>
      <c r="AU105" s="23" t="s">
        <v>81</v>
      </c>
      <c r="AY105" s="23" t="s">
        <v>120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79</v>
      </c>
      <c r="BK105" s="203">
        <f>ROUND(I105*H105,2)</f>
        <v>0</v>
      </c>
      <c r="BL105" s="23" t="s">
        <v>126</v>
      </c>
      <c r="BM105" s="23" t="s">
        <v>274</v>
      </c>
    </row>
    <row r="106" spans="2:65" s="11" customFormat="1" ht="13.5">
      <c r="B106" s="218"/>
      <c r="C106" s="219"/>
      <c r="D106" s="220" t="s">
        <v>247</v>
      </c>
      <c r="E106" s="221" t="s">
        <v>21</v>
      </c>
      <c r="F106" s="222" t="s">
        <v>275</v>
      </c>
      <c r="G106" s="219"/>
      <c r="H106" s="221" t="s">
        <v>21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247</v>
      </c>
      <c r="AU106" s="228" t="s">
        <v>81</v>
      </c>
      <c r="AV106" s="11" t="s">
        <v>79</v>
      </c>
      <c r="AW106" s="11" t="s">
        <v>35</v>
      </c>
      <c r="AX106" s="11" t="s">
        <v>71</v>
      </c>
      <c r="AY106" s="228" t="s">
        <v>120</v>
      </c>
    </row>
    <row r="107" spans="2:65" s="12" customFormat="1" ht="13.5">
      <c r="B107" s="229"/>
      <c r="C107" s="230"/>
      <c r="D107" s="220" t="s">
        <v>247</v>
      </c>
      <c r="E107" s="231" t="s">
        <v>21</v>
      </c>
      <c r="F107" s="232" t="s">
        <v>276</v>
      </c>
      <c r="G107" s="230"/>
      <c r="H107" s="233">
        <v>32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247</v>
      </c>
      <c r="AU107" s="239" t="s">
        <v>81</v>
      </c>
      <c r="AV107" s="12" t="s">
        <v>81</v>
      </c>
      <c r="AW107" s="12" t="s">
        <v>35</v>
      </c>
      <c r="AX107" s="12" t="s">
        <v>79</v>
      </c>
      <c r="AY107" s="239" t="s">
        <v>120</v>
      </c>
    </row>
    <row r="108" spans="2:65" s="1" customFormat="1" ht="63.75" customHeight="1">
      <c r="B108" s="40"/>
      <c r="C108" s="209" t="s">
        <v>125</v>
      </c>
      <c r="D108" s="209" t="s">
        <v>241</v>
      </c>
      <c r="E108" s="210" t="s">
        <v>277</v>
      </c>
      <c r="F108" s="211" t="s">
        <v>278</v>
      </c>
      <c r="G108" s="212" t="s">
        <v>210</v>
      </c>
      <c r="H108" s="213">
        <v>61.5</v>
      </c>
      <c r="I108" s="214"/>
      <c r="J108" s="215">
        <f>ROUND(I108*H108,2)</f>
        <v>0</v>
      </c>
      <c r="K108" s="211" t="s">
        <v>245</v>
      </c>
      <c r="L108" s="60"/>
      <c r="M108" s="216" t="s">
        <v>21</v>
      </c>
      <c r="N108" s="217" t="s">
        <v>42</v>
      </c>
      <c r="O108" s="41"/>
      <c r="P108" s="201">
        <f>O108*H108</f>
        <v>0</v>
      </c>
      <c r="Q108" s="201">
        <v>0.10775</v>
      </c>
      <c r="R108" s="201">
        <f>Q108*H108</f>
        <v>6.6266249999999998</v>
      </c>
      <c r="S108" s="201">
        <v>0</v>
      </c>
      <c r="T108" s="202">
        <f>S108*H108</f>
        <v>0</v>
      </c>
      <c r="AR108" s="23" t="s">
        <v>126</v>
      </c>
      <c r="AT108" s="23" t="s">
        <v>241</v>
      </c>
      <c r="AU108" s="23" t="s">
        <v>81</v>
      </c>
      <c r="AY108" s="23" t="s">
        <v>120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79</v>
      </c>
      <c r="BK108" s="203">
        <f>ROUND(I108*H108,2)</f>
        <v>0</v>
      </c>
      <c r="BL108" s="23" t="s">
        <v>126</v>
      </c>
      <c r="BM108" s="23" t="s">
        <v>279</v>
      </c>
    </row>
    <row r="109" spans="2:65" s="12" customFormat="1" ht="13.5">
      <c r="B109" s="229"/>
      <c r="C109" s="230"/>
      <c r="D109" s="220" t="s">
        <v>247</v>
      </c>
      <c r="E109" s="231" t="s">
        <v>21</v>
      </c>
      <c r="F109" s="232" t="s">
        <v>280</v>
      </c>
      <c r="G109" s="230"/>
      <c r="H109" s="233">
        <v>61.5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247</v>
      </c>
      <c r="AU109" s="239" t="s">
        <v>81</v>
      </c>
      <c r="AV109" s="12" t="s">
        <v>81</v>
      </c>
      <c r="AW109" s="12" t="s">
        <v>35</v>
      </c>
      <c r="AX109" s="12" t="s">
        <v>79</v>
      </c>
      <c r="AY109" s="239" t="s">
        <v>120</v>
      </c>
    </row>
    <row r="110" spans="2:65" s="1" customFormat="1" ht="25.5" customHeight="1">
      <c r="B110" s="40"/>
      <c r="C110" s="209" t="s">
        <v>151</v>
      </c>
      <c r="D110" s="209" t="s">
        <v>241</v>
      </c>
      <c r="E110" s="210" t="s">
        <v>281</v>
      </c>
      <c r="F110" s="211" t="s">
        <v>282</v>
      </c>
      <c r="G110" s="212" t="s">
        <v>203</v>
      </c>
      <c r="H110" s="213">
        <v>136.74600000000001</v>
      </c>
      <c r="I110" s="214"/>
      <c r="J110" s="215">
        <f>ROUND(I110*H110,2)</f>
        <v>0</v>
      </c>
      <c r="K110" s="211" t="s">
        <v>245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126</v>
      </c>
      <c r="AT110" s="23" t="s">
        <v>241</v>
      </c>
      <c r="AU110" s="23" t="s">
        <v>81</v>
      </c>
      <c r="AY110" s="23" t="s">
        <v>120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126</v>
      </c>
      <c r="BM110" s="23" t="s">
        <v>283</v>
      </c>
    </row>
    <row r="111" spans="2:65" s="11" customFormat="1" ht="13.5">
      <c r="B111" s="218"/>
      <c r="C111" s="219"/>
      <c r="D111" s="220" t="s">
        <v>247</v>
      </c>
      <c r="E111" s="221" t="s">
        <v>21</v>
      </c>
      <c r="F111" s="222" t="s">
        <v>284</v>
      </c>
      <c r="G111" s="219"/>
      <c r="H111" s="221" t="s">
        <v>21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247</v>
      </c>
      <c r="AU111" s="228" t="s">
        <v>81</v>
      </c>
      <c r="AV111" s="11" t="s">
        <v>79</v>
      </c>
      <c r="AW111" s="11" t="s">
        <v>35</v>
      </c>
      <c r="AX111" s="11" t="s">
        <v>71</v>
      </c>
      <c r="AY111" s="228" t="s">
        <v>120</v>
      </c>
    </row>
    <row r="112" spans="2:65" s="12" customFormat="1" ht="13.5">
      <c r="B112" s="229"/>
      <c r="C112" s="230"/>
      <c r="D112" s="220" t="s">
        <v>247</v>
      </c>
      <c r="E112" s="231" t="s">
        <v>21</v>
      </c>
      <c r="F112" s="232" t="s">
        <v>285</v>
      </c>
      <c r="G112" s="230"/>
      <c r="H112" s="233">
        <v>136.74600000000001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247</v>
      </c>
      <c r="AU112" s="239" t="s">
        <v>81</v>
      </c>
      <c r="AV112" s="12" t="s">
        <v>81</v>
      </c>
      <c r="AW112" s="12" t="s">
        <v>35</v>
      </c>
      <c r="AX112" s="12" t="s">
        <v>79</v>
      </c>
      <c r="AY112" s="239" t="s">
        <v>120</v>
      </c>
    </row>
    <row r="113" spans="2:65" s="1" customFormat="1" ht="38.25" customHeight="1">
      <c r="B113" s="40"/>
      <c r="C113" s="209" t="s">
        <v>155</v>
      </c>
      <c r="D113" s="209" t="s">
        <v>241</v>
      </c>
      <c r="E113" s="210" t="s">
        <v>286</v>
      </c>
      <c r="F113" s="211" t="s">
        <v>287</v>
      </c>
      <c r="G113" s="212" t="s">
        <v>203</v>
      </c>
      <c r="H113" s="213">
        <v>56</v>
      </c>
      <c r="I113" s="214"/>
      <c r="J113" s="215">
        <f>ROUND(I113*H113,2)</f>
        <v>0</v>
      </c>
      <c r="K113" s="211" t="s">
        <v>245</v>
      </c>
      <c r="L113" s="60"/>
      <c r="M113" s="216" t="s">
        <v>21</v>
      </c>
      <c r="N113" s="217" t="s">
        <v>42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126</v>
      </c>
      <c r="AT113" s="23" t="s">
        <v>241</v>
      </c>
      <c r="AU113" s="23" t="s">
        <v>81</v>
      </c>
      <c r="AY113" s="23" t="s">
        <v>120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126</v>
      </c>
      <c r="BM113" s="23" t="s">
        <v>288</v>
      </c>
    </row>
    <row r="114" spans="2:65" s="11" customFormat="1" ht="13.5">
      <c r="B114" s="218"/>
      <c r="C114" s="219"/>
      <c r="D114" s="220" t="s">
        <v>247</v>
      </c>
      <c r="E114" s="221" t="s">
        <v>21</v>
      </c>
      <c r="F114" s="222" t="s">
        <v>289</v>
      </c>
      <c r="G114" s="219"/>
      <c r="H114" s="221" t="s">
        <v>21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247</v>
      </c>
      <c r="AU114" s="228" t="s">
        <v>81</v>
      </c>
      <c r="AV114" s="11" t="s">
        <v>79</v>
      </c>
      <c r="AW114" s="11" t="s">
        <v>35</v>
      </c>
      <c r="AX114" s="11" t="s">
        <v>71</v>
      </c>
      <c r="AY114" s="228" t="s">
        <v>120</v>
      </c>
    </row>
    <row r="115" spans="2:65" s="12" customFormat="1" ht="13.5">
      <c r="B115" s="229"/>
      <c r="C115" s="230"/>
      <c r="D115" s="220" t="s">
        <v>247</v>
      </c>
      <c r="E115" s="231" t="s">
        <v>225</v>
      </c>
      <c r="F115" s="232" t="s">
        <v>226</v>
      </c>
      <c r="G115" s="230"/>
      <c r="H115" s="233">
        <v>56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247</v>
      </c>
      <c r="AU115" s="239" t="s">
        <v>81</v>
      </c>
      <c r="AV115" s="12" t="s">
        <v>81</v>
      </c>
      <c r="AW115" s="12" t="s">
        <v>35</v>
      </c>
      <c r="AX115" s="12" t="s">
        <v>79</v>
      </c>
      <c r="AY115" s="239" t="s">
        <v>120</v>
      </c>
    </row>
    <row r="116" spans="2:65" s="1" customFormat="1" ht="38.25" customHeight="1">
      <c r="B116" s="40"/>
      <c r="C116" s="209" t="s">
        <v>160</v>
      </c>
      <c r="D116" s="209" t="s">
        <v>241</v>
      </c>
      <c r="E116" s="210" t="s">
        <v>290</v>
      </c>
      <c r="F116" s="211" t="s">
        <v>291</v>
      </c>
      <c r="G116" s="212" t="s">
        <v>203</v>
      </c>
      <c r="H116" s="213">
        <v>178.98</v>
      </c>
      <c r="I116" s="214"/>
      <c r="J116" s="215">
        <f>ROUND(I116*H116,2)</f>
        <v>0</v>
      </c>
      <c r="K116" s="211" t="s">
        <v>245</v>
      </c>
      <c r="L116" s="60"/>
      <c r="M116" s="216" t="s">
        <v>21</v>
      </c>
      <c r="N116" s="217" t="s">
        <v>42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126</v>
      </c>
      <c r="AT116" s="23" t="s">
        <v>241</v>
      </c>
      <c r="AU116" s="23" t="s">
        <v>81</v>
      </c>
      <c r="AY116" s="23" t="s">
        <v>120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126</v>
      </c>
      <c r="BM116" s="23" t="s">
        <v>292</v>
      </c>
    </row>
    <row r="117" spans="2:65" s="11" customFormat="1" ht="13.5">
      <c r="B117" s="218"/>
      <c r="C117" s="219"/>
      <c r="D117" s="220" t="s">
        <v>247</v>
      </c>
      <c r="E117" s="221" t="s">
        <v>21</v>
      </c>
      <c r="F117" s="222" t="s">
        <v>293</v>
      </c>
      <c r="G117" s="219"/>
      <c r="H117" s="221" t="s">
        <v>21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247</v>
      </c>
      <c r="AU117" s="228" t="s">
        <v>81</v>
      </c>
      <c r="AV117" s="11" t="s">
        <v>79</v>
      </c>
      <c r="AW117" s="11" t="s">
        <v>35</v>
      </c>
      <c r="AX117" s="11" t="s">
        <v>71</v>
      </c>
      <c r="AY117" s="228" t="s">
        <v>120</v>
      </c>
    </row>
    <row r="118" spans="2:65" s="12" customFormat="1" ht="13.5">
      <c r="B118" s="229"/>
      <c r="C118" s="230"/>
      <c r="D118" s="220" t="s">
        <v>247</v>
      </c>
      <c r="E118" s="231" t="s">
        <v>21</v>
      </c>
      <c r="F118" s="232" t="s">
        <v>294</v>
      </c>
      <c r="G118" s="230"/>
      <c r="H118" s="233">
        <v>178.98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247</v>
      </c>
      <c r="AU118" s="239" t="s">
        <v>81</v>
      </c>
      <c r="AV118" s="12" t="s">
        <v>81</v>
      </c>
      <c r="AW118" s="12" t="s">
        <v>35</v>
      </c>
      <c r="AX118" s="12" t="s">
        <v>71</v>
      </c>
      <c r="AY118" s="239" t="s">
        <v>120</v>
      </c>
    </row>
    <row r="119" spans="2:65" s="13" customFormat="1" ht="13.5">
      <c r="B119" s="240"/>
      <c r="C119" s="241"/>
      <c r="D119" s="220" t="s">
        <v>247</v>
      </c>
      <c r="E119" s="242" t="s">
        <v>202</v>
      </c>
      <c r="F119" s="243" t="s">
        <v>295</v>
      </c>
      <c r="G119" s="241"/>
      <c r="H119" s="244">
        <v>178.98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247</v>
      </c>
      <c r="AU119" s="250" t="s">
        <v>81</v>
      </c>
      <c r="AV119" s="13" t="s">
        <v>126</v>
      </c>
      <c r="AW119" s="13" t="s">
        <v>35</v>
      </c>
      <c r="AX119" s="13" t="s">
        <v>79</v>
      </c>
      <c r="AY119" s="250" t="s">
        <v>120</v>
      </c>
    </row>
    <row r="120" spans="2:65" s="1" customFormat="1" ht="38.25" customHeight="1">
      <c r="B120" s="40"/>
      <c r="C120" s="209" t="s">
        <v>164</v>
      </c>
      <c r="D120" s="209" t="s">
        <v>241</v>
      </c>
      <c r="E120" s="210" t="s">
        <v>296</v>
      </c>
      <c r="F120" s="211" t="s">
        <v>297</v>
      </c>
      <c r="G120" s="212" t="s">
        <v>203</v>
      </c>
      <c r="H120" s="213">
        <v>178.98</v>
      </c>
      <c r="I120" s="214"/>
      <c r="J120" s="215">
        <f>ROUND(I120*H120,2)</f>
        <v>0</v>
      </c>
      <c r="K120" s="211" t="s">
        <v>245</v>
      </c>
      <c r="L120" s="60"/>
      <c r="M120" s="216" t="s">
        <v>21</v>
      </c>
      <c r="N120" s="217" t="s">
        <v>42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126</v>
      </c>
      <c r="AT120" s="23" t="s">
        <v>241</v>
      </c>
      <c r="AU120" s="23" t="s">
        <v>81</v>
      </c>
      <c r="AY120" s="23" t="s">
        <v>120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79</v>
      </c>
      <c r="BK120" s="203">
        <f>ROUND(I120*H120,2)</f>
        <v>0</v>
      </c>
      <c r="BL120" s="23" t="s">
        <v>126</v>
      </c>
      <c r="BM120" s="23" t="s">
        <v>298</v>
      </c>
    </row>
    <row r="121" spans="2:65" s="12" customFormat="1" ht="13.5">
      <c r="B121" s="229"/>
      <c r="C121" s="230"/>
      <c r="D121" s="220" t="s">
        <v>247</v>
      </c>
      <c r="E121" s="231" t="s">
        <v>21</v>
      </c>
      <c r="F121" s="232" t="s">
        <v>202</v>
      </c>
      <c r="G121" s="230"/>
      <c r="H121" s="233">
        <v>178.98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247</v>
      </c>
      <c r="AU121" s="239" t="s">
        <v>81</v>
      </c>
      <c r="AV121" s="12" t="s">
        <v>81</v>
      </c>
      <c r="AW121" s="12" t="s">
        <v>35</v>
      </c>
      <c r="AX121" s="12" t="s">
        <v>79</v>
      </c>
      <c r="AY121" s="239" t="s">
        <v>120</v>
      </c>
    </row>
    <row r="122" spans="2:65" s="1" customFormat="1" ht="25.5" customHeight="1">
      <c r="B122" s="40"/>
      <c r="C122" s="209" t="s">
        <v>168</v>
      </c>
      <c r="D122" s="209" t="s">
        <v>241</v>
      </c>
      <c r="E122" s="210" t="s">
        <v>299</v>
      </c>
      <c r="F122" s="211" t="s">
        <v>300</v>
      </c>
      <c r="G122" s="212" t="s">
        <v>203</v>
      </c>
      <c r="H122" s="213">
        <v>4.8899999999999997</v>
      </c>
      <c r="I122" s="214"/>
      <c r="J122" s="215">
        <f>ROUND(I122*H122,2)</f>
        <v>0</v>
      </c>
      <c r="K122" s="211" t="s">
        <v>245</v>
      </c>
      <c r="L122" s="60"/>
      <c r="M122" s="216" t="s">
        <v>21</v>
      </c>
      <c r="N122" s="217" t="s">
        <v>42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126</v>
      </c>
      <c r="AT122" s="23" t="s">
        <v>241</v>
      </c>
      <c r="AU122" s="23" t="s">
        <v>81</v>
      </c>
      <c r="AY122" s="23" t="s">
        <v>120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126</v>
      </c>
      <c r="BM122" s="23" t="s">
        <v>301</v>
      </c>
    </row>
    <row r="123" spans="2:65" s="11" customFormat="1" ht="13.5">
      <c r="B123" s="218"/>
      <c r="C123" s="219"/>
      <c r="D123" s="220" t="s">
        <v>247</v>
      </c>
      <c r="E123" s="221" t="s">
        <v>21</v>
      </c>
      <c r="F123" s="222" t="s">
        <v>302</v>
      </c>
      <c r="G123" s="219"/>
      <c r="H123" s="221" t="s">
        <v>21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247</v>
      </c>
      <c r="AU123" s="228" t="s">
        <v>81</v>
      </c>
      <c r="AV123" s="11" t="s">
        <v>79</v>
      </c>
      <c r="AW123" s="11" t="s">
        <v>35</v>
      </c>
      <c r="AX123" s="11" t="s">
        <v>71</v>
      </c>
      <c r="AY123" s="228" t="s">
        <v>120</v>
      </c>
    </row>
    <row r="124" spans="2:65" s="11" customFormat="1" ht="13.5">
      <c r="B124" s="218"/>
      <c r="C124" s="219"/>
      <c r="D124" s="220" t="s">
        <v>247</v>
      </c>
      <c r="E124" s="221" t="s">
        <v>21</v>
      </c>
      <c r="F124" s="222" t="s">
        <v>303</v>
      </c>
      <c r="G124" s="219"/>
      <c r="H124" s="221" t="s">
        <v>21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247</v>
      </c>
      <c r="AU124" s="228" t="s">
        <v>81</v>
      </c>
      <c r="AV124" s="11" t="s">
        <v>79</v>
      </c>
      <c r="AW124" s="11" t="s">
        <v>35</v>
      </c>
      <c r="AX124" s="11" t="s">
        <v>71</v>
      </c>
      <c r="AY124" s="228" t="s">
        <v>120</v>
      </c>
    </row>
    <row r="125" spans="2:65" s="12" customFormat="1" ht="13.5">
      <c r="B125" s="229"/>
      <c r="C125" s="230"/>
      <c r="D125" s="220" t="s">
        <v>247</v>
      </c>
      <c r="E125" s="231" t="s">
        <v>219</v>
      </c>
      <c r="F125" s="232" t="s">
        <v>304</v>
      </c>
      <c r="G125" s="230"/>
      <c r="H125" s="233">
        <v>4.8899999999999997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247</v>
      </c>
      <c r="AU125" s="239" t="s">
        <v>81</v>
      </c>
      <c r="AV125" s="12" t="s">
        <v>81</v>
      </c>
      <c r="AW125" s="12" t="s">
        <v>35</v>
      </c>
      <c r="AX125" s="12" t="s">
        <v>79</v>
      </c>
      <c r="AY125" s="239" t="s">
        <v>120</v>
      </c>
    </row>
    <row r="126" spans="2:65" s="1" customFormat="1" ht="38.25" customHeight="1">
      <c r="B126" s="40"/>
      <c r="C126" s="209" t="s">
        <v>172</v>
      </c>
      <c r="D126" s="209" t="s">
        <v>241</v>
      </c>
      <c r="E126" s="210" t="s">
        <v>305</v>
      </c>
      <c r="F126" s="211" t="s">
        <v>306</v>
      </c>
      <c r="G126" s="212" t="s">
        <v>203</v>
      </c>
      <c r="H126" s="213">
        <v>4.8899999999999997</v>
      </c>
      <c r="I126" s="214"/>
      <c r="J126" s="215">
        <f>ROUND(I126*H126,2)</f>
        <v>0</v>
      </c>
      <c r="K126" s="211" t="s">
        <v>245</v>
      </c>
      <c r="L126" s="60"/>
      <c r="M126" s="216" t="s">
        <v>21</v>
      </c>
      <c r="N126" s="217" t="s">
        <v>42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126</v>
      </c>
      <c r="AT126" s="23" t="s">
        <v>241</v>
      </c>
      <c r="AU126" s="23" t="s">
        <v>81</v>
      </c>
      <c r="AY126" s="23" t="s">
        <v>120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79</v>
      </c>
      <c r="BK126" s="203">
        <f>ROUND(I126*H126,2)</f>
        <v>0</v>
      </c>
      <c r="BL126" s="23" t="s">
        <v>126</v>
      </c>
      <c r="BM126" s="23" t="s">
        <v>307</v>
      </c>
    </row>
    <row r="127" spans="2:65" s="12" customFormat="1" ht="13.5">
      <c r="B127" s="229"/>
      <c r="C127" s="230"/>
      <c r="D127" s="220" t="s">
        <v>247</v>
      </c>
      <c r="E127" s="231" t="s">
        <v>21</v>
      </c>
      <c r="F127" s="232" t="s">
        <v>219</v>
      </c>
      <c r="G127" s="230"/>
      <c r="H127" s="233">
        <v>4.8899999999999997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247</v>
      </c>
      <c r="AU127" s="239" t="s">
        <v>81</v>
      </c>
      <c r="AV127" s="12" t="s">
        <v>81</v>
      </c>
      <c r="AW127" s="12" t="s">
        <v>35</v>
      </c>
      <c r="AX127" s="12" t="s">
        <v>79</v>
      </c>
      <c r="AY127" s="239" t="s">
        <v>120</v>
      </c>
    </row>
    <row r="128" spans="2:65" s="1" customFormat="1" ht="38.25" customHeight="1">
      <c r="B128" s="40"/>
      <c r="C128" s="209" t="s">
        <v>10</v>
      </c>
      <c r="D128" s="209" t="s">
        <v>241</v>
      </c>
      <c r="E128" s="210" t="s">
        <v>308</v>
      </c>
      <c r="F128" s="211" t="s">
        <v>309</v>
      </c>
      <c r="G128" s="212" t="s">
        <v>203</v>
      </c>
      <c r="H128" s="213">
        <v>233.42</v>
      </c>
      <c r="I128" s="214"/>
      <c r="J128" s="215">
        <f>ROUND(I128*H128,2)</f>
        <v>0</v>
      </c>
      <c r="K128" s="211" t="s">
        <v>245</v>
      </c>
      <c r="L128" s="60"/>
      <c r="M128" s="216" t="s">
        <v>21</v>
      </c>
      <c r="N128" s="217" t="s">
        <v>42</v>
      </c>
      <c r="O128" s="4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3" t="s">
        <v>126</v>
      </c>
      <c r="AT128" s="23" t="s">
        <v>241</v>
      </c>
      <c r="AU128" s="23" t="s">
        <v>81</v>
      </c>
      <c r="AY128" s="23" t="s">
        <v>120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126</v>
      </c>
      <c r="BM128" s="23" t="s">
        <v>310</v>
      </c>
    </row>
    <row r="129" spans="2:65" s="12" customFormat="1" ht="13.5">
      <c r="B129" s="229"/>
      <c r="C129" s="230"/>
      <c r="D129" s="220" t="s">
        <v>247</v>
      </c>
      <c r="E129" s="231" t="s">
        <v>21</v>
      </c>
      <c r="F129" s="232" t="s">
        <v>202</v>
      </c>
      <c r="G129" s="230"/>
      <c r="H129" s="233">
        <v>178.98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247</v>
      </c>
      <c r="AU129" s="239" t="s">
        <v>81</v>
      </c>
      <c r="AV129" s="12" t="s">
        <v>81</v>
      </c>
      <c r="AW129" s="12" t="s">
        <v>35</v>
      </c>
      <c r="AX129" s="12" t="s">
        <v>71</v>
      </c>
      <c r="AY129" s="239" t="s">
        <v>120</v>
      </c>
    </row>
    <row r="130" spans="2:65" s="12" customFormat="1" ht="13.5">
      <c r="B130" s="229"/>
      <c r="C130" s="230"/>
      <c r="D130" s="220" t="s">
        <v>247</v>
      </c>
      <c r="E130" s="231" t="s">
        <v>21</v>
      </c>
      <c r="F130" s="232" t="s">
        <v>219</v>
      </c>
      <c r="G130" s="230"/>
      <c r="H130" s="233">
        <v>4.8899999999999997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247</v>
      </c>
      <c r="AU130" s="239" t="s">
        <v>81</v>
      </c>
      <c r="AV130" s="12" t="s">
        <v>81</v>
      </c>
      <c r="AW130" s="12" t="s">
        <v>35</v>
      </c>
      <c r="AX130" s="12" t="s">
        <v>71</v>
      </c>
      <c r="AY130" s="239" t="s">
        <v>120</v>
      </c>
    </row>
    <row r="131" spans="2:65" s="12" customFormat="1" ht="13.5">
      <c r="B131" s="229"/>
      <c r="C131" s="230"/>
      <c r="D131" s="220" t="s">
        <v>247</v>
      </c>
      <c r="E131" s="231" t="s">
        <v>21</v>
      </c>
      <c r="F131" s="232" t="s">
        <v>225</v>
      </c>
      <c r="G131" s="230"/>
      <c r="H131" s="233">
        <v>56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247</v>
      </c>
      <c r="AU131" s="239" t="s">
        <v>81</v>
      </c>
      <c r="AV131" s="12" t="s">
        <v>81</v>
      </c>
      <c r="AW131" s="12" t="s">
        <v>35</v>
      </c>
      <c r="AX131" s="12" t="s">
        <v>71</v>
      </c>
      <c r="AY131" s="239" t="s">
        <v>120</v>
      </c>
    </row>
    <row r="132" spans="2:65" s="12" customFormat="1" ht="13.5">
      <c r="B132" s="229"/>
      <c r="C132" s="230"/>
      <c r="D132" s="220" t="s">
        <v>247</v>
      </c>
      <c r="E132" s="231" t="s">
        <v>21</v>
      </c>
      <c r="F132" s="232" t="s">
        <v>311</v>
      </c>
      <c r="G132" s="230"/>
      <c r="H132" s="233">
        <v>-6.45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247</v>
      </c>
      <c r="AU132" s="239" t="s">
        <v>81</v>
      </c>
      <c r="AV132" s="12" t="s">
        <v>81</v>
      </c>
      <c r="AW132" s="12" t="s">
        <v>35</v>
      </c>
      <c r="AX132" s="12" t="s">
        <v>71</v>
      </c>
      <c r="AY132" s="239" t="s">
        <v>120</v>
      </c>
    </row>
    <row r="133" spans="2:65" s="13" customFormat="1" ht="13.5">
      <c r="B133" s="240"/>
      <c r="C133" s="241"/>
      <c r="D133" s="220" t="s">
        <v>247</v>
      </c>
      <c r="E133" s="242" t="s">
        <v>207</v>
      </c>
      <c r="F133" s="243" t="s">
        <v>295</v>
      </c>
      <c r="G133" s="241"/>
      <c r="H133" s="244">
        <v>233.42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247</v>
      </c>
      <c r="AU133" s="250" t="s">
        <v>81</v>
      </c>
      <c r="AV133" s="13" t="s">
        <v>126</v>
      </c>
      <c r="AW133" s="13" t="s">
        <v>35</v>
      </c>
      <c r="AX133" s="13" t="s">
        <v>79</v>
      </c>
      <c r="AY133" s="250" t="s">
        <v>120</v>
      </c>
    </row>
    <row r="134" spans="2:65" s="1" customFormat="1" ht="51" customHeight="1">
      <c r="B134" s="40"/>
      <c r="C134" s="209" t="s">
        <v>179</v>
      </c>
      <c r="D134" s="209" t="s">
        <v>241</v>
      </c>
      <c r="E134" s="210" t="s">
        <v>312</v>
      </c>
      <c r="F134" s="211" t="s">
        <v>313</v>
      </c>
      <c r="G134" s="212" t="s">
        <v>203</v>
      </c>
      <c r="H134" s="213">
        <v>3501.3</v>
      </c>
      <c r="I134" s="214"/>
      <c r="J134" s="215">
        <f>ROUND(I134*H134,2)</f>
        <v>0</v>
      </c>
      <c r="K134" s="211" t="s">
        <v>252</v>
      </c>
      <c r="L134" s="60"/>
      <c r="M134" s="216" t="s">
        <v>21</v>
      </c>
      <c r="N134" s="217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126</v>
      </c>
      <c r="AT134" s="23" t="s">
        <v>241</v>
      </c>
      <c r="AU134" s="23" t="s">
        <v>81</v>
      </c>
      <c r="AY134" s="23" t="s">
        <v>120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126</v>
      </c>
      <c r="BM134" s="23" t="s">
        <v>314</v>
      </c>
    </row>
    <row r="135" spans="2:65" s="12" customFormat="1" ht="13.5">
      <c r="B135" s="229"/>
      <c r="C135" s="230"/>
      <c r="D135" s="220" t="s">
        <v>247</v>
      </c>
      <c r="E135" s="231" t="s">
        <v>21</v>
      </c>
      <c r="F135" s="232" t="s">
        <v>315</v>
      </c>
      <c r="G135" s="230"/>
      <c r="H135" s="233">
        <v>3501.3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247</v>
      </c>
      <c r="AU135" s="239" t="s">
        <v>81</v>
      </c>
      <c r="AV135" s="12" t="s">
        <v>81</v>
      </c>
      <c r="AW135" s="12" t="s">
        <v>35</v>
      </c>
      <c r="AX135" s="12" t="s">
        <v>79</v>
      </c>
      <c r="AY135" s="239" t="s">
        <v>120</v>
      </c>
    </row>
    <row r="136" spans="2:65" s="1" customFormat="1" ht="25.5" customHeight="1">
      <c r="B136" s="40"/>
      <c r="C136" s="209" t="s">
        <v>183</v>
      </c>
      <c r="D136" s="209" t="s">
        <v>241</v>
      </c>
      <c r="E136" s="210" t="s">
        <v>316</v>
      </c>
      <c r="F136" s="211" t="s">
        <v>317</v>
      </c>
      <c r="G136" s="212" t="s">
        <v>203</v>
      </c>
      <c r="H136" s="213">
        <v>233.42</v>
      </c>
      <c r="I136" s="214"/>
      <c r="J136" s="215">
        <f>ROUND(I136*H136,2)</f>
        <v>0</v>
      </c>
      <c r="K136" s="211" t="s">
        <v>245</v>
      </c>
      <c r="L136" s="60"/>
      <c r="M136" s="216" t="s">
        <v>21</v>
      </c>
      <c r="N136" s="217" t="s">
        <v>42</v>
      </c>
      <c r="O136" s="4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3" t="s">
        <v>126</v>
      </c>
      <c r="AT136" s="23" t="s">
        <v>241</v>
      </c>
      <c r="AU136" s="23" t="s">
        <v>81</v>
      </c>
      <c r="AY136" s="23" t="s">
        <v>120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126</v>
      </c>
      <c r="BM136" s="23" t="s">
        <v>318</v>
      </c>
    </row>
    <row r="137" spans="2:65" s="12" customFormat="1" ht="13.5">
      <c r="B137" s="229"/>
      <c r="C137" s="230"/>
      <c r="D137" s="220" t="s">
        <v>247</v>
      </c>
      <c r="E137" s="231" t="s">
        <v>21</v>
      </c>
      <c r="F137" s="232" t="s">
        <v>207</v>
      </c>
      <c r="G137" s="230"/>
      <c r="H137" s="233">
        <v>233.42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247</v>
      </c>
      <c r="AU137" s="239" t="s">
        <v>81</v>
      </c>
      <c r="AV137" s="12" t="s">
        <v>81</v>
      </c>
      <c r="AW137" s="12" t="s">
        <v>35</v>
      </c>
      <c r="AX137" s="12" t="s">
        <v>79</v>
      </c>
      <c r="AY137" s="239" t="s">
        <v>120</v>
      </c>
    </row>
    <row r="138" spans="2:65" s="1" customFormat="1" ht="16.5" customHeight="1">
      <c r="B138" s="40"/>
      <c r="C138" s="209" t="s">
        <v>187</v>
      </c>
      <c r="D138" s="209" t="s">
        <v>241</v>
      </c>
      <c r="E138" s="210" t="s">
        <v>319</v>
      </c>
      <c r="F138" s="211" t="s">
        <v>320</v>
      </c>
      <c r="G138" s="212" t="s">
        <v>203</v>
      </c>
      <c r="H138" s="213">
        <v>233.42</v>
      </c>
      <c r="I138" s="214"/>
      <c r="J138" s="215">
        <f>ROUND(I138*H138,2)</f>
        <v>0</v>
      </c>
      <c r="K138" s="211" t="s">
        <v>245</v>
      </c>
      <c r="L138" s="60"/>
      <c r="M138" s="216" t="s">
        <v>21</v>
      </c>
      <c r="N138" s="217" t="s">
        <v>42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126</v>
      </c>
      <c r="AT138" s="23" t="s">
        <v>241</v>
      </c>
      <c r="AU138" s="23" t="s">
        <v>81</v>
      </c>
      <c r="AY138" s="23" t="s">
        <v>120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126</v>
      </c>
      <c r="BM138" s="23" t="s">
        <v>321</v>
      </c>
    </row>
    <row r="139" spans="2:65" s="12" customFormat="1" ht="13.5">
      <c r="B139" s="229"/>
      <c r="C139" s="230"/>
      <c r="D139" s="220" t="s">
        <v>247</v>
      </c>
      <c r="E139" s="231" t="s">
        <v>21</v>
      </c>
      <c r="F139" s="232" t="s">
        <v>207</v>
      </c>
      <c r="G139" s="230"/>
      <c r="H139" s="233">
        <v>233.42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247</v>
      </c>
      <c r="AU139" s="239" t="s">
        <v>81</v>
      </c>
      <c r="AV139" s="12" t="s">
        <v>81</v>
      </c>
      <c r="AW139" s="12" t="s">
        <v>35</v>
      </c>
      <c r="AX139" s="12" t="s">
        <v>79</v>
      </c>
      <c r="AY139" s="239" t="s">
        <v>120</v>
      </c>
    </row>
    <row r="140" spans="2:65" s="1" customFormat="1" ht="16.5" customHeight="1">
      <c r="B140" s="40"/>
      <c r="C140" s="209" t="s">
        <v>191</v>
      </c>
      <c r="D140" s="209" t="s">
        <v>241</v>
      </c>
      <c r="E140" s="210" t="s">
        <v>322</v>
      </c>
      <c r="F140" s="211" t="s">
        <v>323</v>
      </c>
      <c r="G140" s="212" t="s">
        <v>324</v>
      </c>
      <c r="H140" s="213">
        <v>396.81400000000002</v>
      </c>
      <c r="I140" s="214"/>
      <c r="J140" s="215">
        <f>ROUND(I140*H140,2)</f>
        <v>0</v>
      </c>
      <c r="K140" s="211" t="s">
        <v>245</v>
      </c>
      <c r="L140" s="60"/>
      <c r="M140" s="216" t="s">
        <v>21</v>
      </c>
      <c r="N140" s="217" t="s">
        <v>42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126</v>
      </c>
      <c r="AT140" s="23" t="s">
        <v>241</v>
      </c>
      <c r="AU140" s="23" t="s">
        <v>81</v>
      </c>
      <c r="AY140" s="23" t="s">
        <v>120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79</v>
      </c>
      <c r="BK140" s="203">
        <f>ROUND(I140*H140,2)</f>
        <v>0</v>
      </c>
      <c r="BL140" s="23" t="s">
        <v>126</v>
      </c>
      <c r="BM140" s="23" t="s">
        <v>325</v>
      </c>
    </row>
    <row r="141" spans="2:65" s="12" customFormat="1" ht="13.5">
      <c r="B141" s="229"/>
      <c r="C141" s="230"/>
      <c r="D141" s="220" t="s">
        <v>247</v>
      </c>
      <c r="E141" s="231" t="s">
        <v>21</v>
      </c>
      <c r="F141" s="232" t="s">
        <v>326</v>
      </c>
      <c r="G141" s="230"/>
      <c r="H141" s="233">
        <v>396.81400000000002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247</v>
      </c>
      <c r="AU141" s="239" t="s">
        <v>81</v>
      </c>
      <c r="AV141" s="12" t="s">
        <v>81</v>
      </c>
      <c r="AW141" s="12" t="s">
        <v>35</v>
      </c>
      <c r="AX141" s="12" t="s">
        <v>79</v>
      </c>
      <c r="AY141" s="239" t="s">
        <v>120</v>
      </c>
    </row>
    <row r="142" spans="2:65" s="1" customFormat="1" ht="25.5" customHeight="1">
      <c r="B142" s="40"/>
      <c r="C142" s="209" t="s">
        <v>195</v>
      </c>
      <c r="D142" s="209" t="s">
        <v>241</v>
      </c>
      <c r="E142" s="210" t="s">
        <v>327</v>
      </c>
      <c r="F142" s="211" t="s">
        <v>328</v>
      </c>
      <c r="G142" s="212" t="s">
        <v>203</v>
      </c>
      <c r="H142" s="213">
        <v>4.8899999999999997</v>
      </c>
      <c r="I142" s="214"/>
      <c r="J142" s="215">
        <f>ROUND(I142*H142,2)</f>
        <v>0</v>
      </c>
      <c r="K142" s="211" t="s">
        <v>245</v>
      </c>
      <c r="L142" s="60"/>
      <c r="M142" s="216" t="s">
        <v>21</v>
      </c>
      <c r="N142" s="217" t="s">
        <v>42</v>
      </c>
      <c r="O142" s="4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3" t="s">
        <v>126</v>
      </c>
      <c r="AT142" s="23" t="s">
        <v>241</v>
      </c>
      <c r="AU142" s="23" t="s">
        <v>81</v>
      </c>
      <c r="AY142" s="23" t="s">
        <v>120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79</v>
      </c>
      <c r="BK142" s="203">
        <f>ROUND(I142*H142,2)</f>
        <v>0</v>
      </c>
      <c r="BL142" s="23" t="s">
        <v>126</v>
      </c>
      <c r="BM142" s="23" t="s">
        <v>329</v>
      </c>
    </row>
    <row r="143" spans="2:65" s="12" customFormat="1" ht="13.5">
      <c r="B143" s="229"/>
      <c r="C143" s="230"/>
      <c r="D143" s="220" t="s">
        <v>247</v>
      </c>
      <c r="E143" s="231" t="s">
        <v>21</v>
      </c>
      <c r="F143" s="232" t="s">
        <v>219</v>
      </c>
      <c r="G143" s="230"/>
      <c r="H143" s="233">
        <v>4.8899999999999997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247</v>
      </c>
      <c r="AU143" s="239" t="s">
        <v>81</v>
      </c>
      <c r="AV143" s="12" t="s">
        <v>81</v>
      </c>
      <c r="AW143" s="12" t="s">
        <v>35</v>
      </c>
      <c r="AX143" s="12" t="s">
        <v>79</v>
      </c>
      <c r="AY143" s="239" t="s">
        <v>120</v>
      </c>
    </row>
    <row r="144" spans="2:65" s="1" customFormat="1" ht="16.5" customHeight="1">
      <c r="B144" s="40"/>
      <c r="C144" s="191" t="s">
        <v>9</v>
      </c>
      <c r="D144" s="191" t="s">
        <v>122</v>
      </c>
      <c r="E144" s="192" t="s">
        <v>330</v>
      </c>
      <c r="F144" s="193" t="s">
        <v>331</v>
      </c>
      <c r="G144" s="194" t="s">
        <v>324</v>
      </c>
      <c r="H144" s="195">
        <v>9.2910000000000004</v>
      </c>
      <c r="I144" s="196"/>
      <c r="J144" s="197">
        <f>ROUND(I144*H144,2)</f>
        <v>0</v>
      </c>
      <c r="K144" s="193" t="s">
        <v>245</v>
      </c>
      <c r="L144" s="198"/>
      <c r="M144" s="199" t="s">
        <v>21</v>
      </c>
      <c r="N144" s="200" t="s">
        <v>42</v>
      </c>
      <c r="O144" s="41"/>
      <c r="P144" s="201">
        <f>O144*H144</f>
        <v>0</v>
      </c>
      <c r="Q144" s="201">
        <v>1</v>
      </c>
      <c r="R144" s="201">
        <f>Q144*H144</f>
        <v>9.2910000000000004</v>
      </c>
      <c r="S144" s="201">
        <v>0</v>
      </c>
      <c r="T144" s="202">
        <f>S144*H144</f>
        <v>0</v>
      </c>
      <c r="AR144" s="23" t="s">
        <v>125</v>
      </c>
      <c r="AT144" s="23" t="s">
        <v>122</v>
      </c>
      <c r="AU144" s="23" t="s">
        <v>81</v>
      </c>
      <c r="AY144" s="23" t="s">
        <v>120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79</v>
      </c>
      <c r="BK144" s="203">
        <f>ROUND(I144*H144,2)</f>
        <v>0</v>
      </c>
      <c r="BL144" s="23" t="s">
        <v>126</v>
      </c>
      <c r="BM144" s="23" t="s">
        <v>332</v>
      </c>
    </row>
    <row r="145" spans="2:65" s="12" customFormat="1" ht="13.5">
      <c r="B145" s="229"/>
      <c r="C145" s="230"/>
      <c r="D145" s="220" t="s">
        <v>247</v>
      </c>
      <c r="E145" s="231" t="s">
        <v>21</v>
      </c>
      <c r="F145" s="232" t="s">
        <v>333</v>
      </c>
      <c r="G145" s="230"/>
      <c r="H145" s="233">
        <v>9.2910000000000004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247</v>
      </c>
      <c r="AU145" s="239" t="s">
        <v>81</v>
      </c>
      <c r="AV145" s="12" t="s">
        <v>81</v>
      </c>
      <c r="AW145" s="12" t="s">
        <v>35</v>
      </c>
      <c r="AX145" s="12" t="s">
        <v>79</v>
      </c>
      <c r="AY145" s="239" t="s">
        <v>120</v>
      </c>
    </row>
    <row r="146" spans="2:65" s="1" customFormat="1" ht="16.5" customHeight="1">
      <c r="B146" s="40"/>
      <c r="C146" s="191" t="s">
        <v>334</v>
      </c>
      <c r="D146" s="191" t="s">
        <v>122</v>
      </c>
      <c r="E146" s="192" t="s">
        <v>335</v>
      </c>
      <c r="F146" s="193" t="s">
        <v>336</v>
      </c>
      <c r="G146" s="194" t="s">
        <v>124</v>
      </c>
      <c r="H146" s="195">
        <v>1</v>
      </c>
      <c r="I146" s="196"/>
      <c r="J146" s="197">
        <f>ROUND(I146*H146,2)</f>
        <v>0</v>
      </c>
      <c r="K146" s="193" t="s">
        <v>21</v>
      </c>
      <c r="L146" s="198"/>
      <c r="M146" s="199" t="s">
        <v>21</v>
      </c>
      <c r="N146" s="200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125</v>
      </c>
      <c r="AT146" s="23" t="s">
        <v>122</v>
      </c>
      <c r="AU146" s="23" t="s">
        <v>81</v>
      </c>
      <c r="AY146" s="23" t="s">
        <v>120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126</v>
      </c>
      <c r="BM146" s="23" t="s">
        <v>337</v>
      </c>
    </row>
    <row r="147" spans="2:65" s="1" customFormat="1" ht="25.5" customHeight="1">
      <c r="B147" s="40"/>
      <c r="C147" s="209" t="s">
        <v>338</v>
      </c>
      <c r="D147" s="209" t="s">
        <v>241</v>
      </c>
      <c r="E147" s="210" t="s">
        <v>339</v>
      </c>
      <c r="F147" s="211" t="s">
        <v>340</v>
      </c>
      <c r="G147" s="212" t="s">
        <v>200</v>
      </c>
      <c r="H147" s="213">
        <v>43</v>
      </c>
      <c r="I147" s="214"/>
      <c r="J147" s="215">
        <f>ROUND(I147*H147,2)</f>
        <v>0</v>
      </c>
      <c r="K147" s="211" t="s">
        <v>245</v>
      </c>
      <c r="L147" s="60"/>
      <c r="M147" s="216" t="s">
        <v>21</v>
      </c>
      <c r="N147" s="217" t="s">
        <v>42</v>
      </c>
      <c r="O147" s="4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3" t="s">
        <v>126</v>
      </c>
      <c r="AT147" s="23" t="s">
        <v>241</v>
      </c>
      <c r="AU147" s="23" t="s">
        <v>81</v>
      </c>
      <c r="AY147" s="23" t="s">
        <v>120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126</v>
      </c>
      <c r="BM147" s="23" t="s">
        <v>341</v>
      </c>
    </row>
    <row r="148" spans="2:65" s="11" customFormat="1" ht="13.5">
      <c r="B148" s="218"/>
      <c r="C148" s="219"/>
      <c r="D148" s="220" t="s">
        <v>247</v>
      </c>
      <c r="E148" s="221" t="s">
        <v>21</v>
      </c>
      <c r="F148" s="222" t="s">
        <v>248</v>
      </c>
      <c r="G148" s="219"/>
      <c r="H148" s="221" t="s">
        <v>21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247</v>
      </c>
      <c r="AU148" s="228" t="s">
        <v>81</v>
      </c>
      <c r="AV148" s="11" t="s">
        <v>79</v>
      </c>
      <c r="AW148" s="11" t="s">
        <v>35</v>
      </c>
      <c r="AX148" s="11" t="s">
        <v>71</v>
      </c>
      <c r="AY148" s="228" t="s">
        <v>120</v>
      </c>
    </row>
    <row r="149" spans="2:65" s="12" customFormat="1" ht="13.5">
      <c r="B149" s="229"/>
      <c r="C149" s="230"/>
      <c r="D149" s="220" t="s">
        <v>247</v>
      </c>
      <c r="E149" s="231" t="s">
        <v>205</v>
      </c>
      <c r="F149" s="232" t="s">
        <v>206</v>
      </c>
      <c r="G149" s="230"/>
      <c r="H149" s="233">
        <v>43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247</v>
      </c>
      <c r="AU149" s="239" t="s">
        <v>81</v>
      </c>
      <c r="AV149" s="12" t="s">
        <v>81</v>
      </c>
      <c r="AW149" s="12" t="s">
        <v>35</v>
      </c>
      <c r="AX149" s="12" t="s">
        <v>79</v>
      </c>
      <c r="AY149" s="239" t="s">
        <v>120</v>
      </c>
    </row>
    <row r="150" spans="2:65" s="1" customFormat="1" ht="16.5" customHeight="1">
      <c r="B150" s="40"/>
      <c r="C150" s="191" t="s">
        <v>342</v>
      </c>
      <c r="D150" s="191" t="s">
        <v>122</v>
      </c>
      <c r="E150" s="192" t="s">
        <v>343</v>
      </c>
      <c r="F150" s="193" t="s">
        <v>344</v>
      </c>
      <c r="G150" s="194" t="s">
        <v>345</v>
      </c>
      <c r="H150" s="195">
        <v>3.4000000000000002E-2</v>
      </c>
      <c r="I150" s="196"/>
      <c r="J150" s="197">
        <f>ROUND(I150*H150,2)</f>
        <v>0</v>
      </c>
      <c r="K150" s="193" t="s">
        <v>252</v>
      </c>
      <c r="L150" s="198"/>
      <c r="M150" s="199" t="s">
        <v>21</v>
      </c>
      <c r="N150" s="200" t="s">
        <v>42</v>
      </c>
      <c r="O150" s="41"/>
      <c r="P150" s="201">
        <f>O150*H150</f>
        <v>0</v>
      </c>
      <c r="Q150" s="201">
        <v>1E-3</v>
      </c>
      <c r="R150" s="201">
        <f>Q150*H150</f>
        <v>3.4000000000000007E-5</v>
      </c>
      <c r="S150" s="201">
        <v>0</v>
      </c>
      <c r="T150" s="202">
        <f>S150*H150</f>
        <v>0</v>
      </c>
      <c r="AR150" s="23" t="s">
        <v>125</v>
      </c>
      <c r="AT150" s="23" t="s">
        <v>122</v>
      </c>
      <c r="AU150" s="23" t="s">
        <v>81</v>
      </c>
      <c r="AY150" s="23" t="s">
        <v>120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126</v>
      </c>
      <c r="BM150" s="23" t="s">
        <v>346</v>
      </c>
    </row>
    <row r="151" spans="2:65" s="12" customFormat="1" ht="13.5">
      <c r="B151" s="229"/>
      <c r="C151" s="230"/>
      <c r="D151" s="220" t="s">
        <v>247</v>
      </c>
      <c r="E151" s="231" t="s">
        <v>21</v>
      </c>
      <c r="F151" s="232" t="s">
        <v>347</v>
      </c>
      <c r="G151" s="230"/>
      <c r="H151" s="233">
        <v>3.4000000000000002E-2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247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120</v>
      </c>
    </row>
    <row r="152" spans="2:65" s="1" customFormat="1" ht="25.5" customHeight="1">
      <c r="B152" s="40"/>
      <c r="C152" s="209" t="s">
        <v>348</v>
      </c>
      <c r="D152" s="209" t="s">
        <v>241</v>
      </c>
      <c r="E152" s="210" t="s">
        <v>349</v>
      </c>
      <c r="F152" s="211" t="s">
        <v>350</v>
      </c>
      <c r="G152" s="212" t="s">
        <v>200</v>
      </c>
      <c r="H152" s="213">
        <v>43</v>
      </c>
      <c r="I152" s="214"/>
      <c r="J152" s="215">
        <f>ROUND(I152*H152,2)</f>
        <v>0</v>
      </c>
      <c r="K152" s="211" t="s">
        <v>245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23" t="s">
        <v>126</v>
      </c>
      <c r="AT152" s="23" t="s">
        <v>241</v>
      </c>
      <c r="AU152" s="23" t="s">
        <v>81</v>
      </c>
      <c r="AY152" s="23" t="s">
        <v>120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126</v>
      </c>
      <c r="BM152" s="23" t="s">
        <v>351</v>
      </c>
    </row>
    <row r="153" spans="2:65" s="11" customFormat="1" ht="13.5">
      <c r="B153" s="218"/>
      <c r="C153" s="219"/>
      <c r="D153" s="220" t="s">
        <v>247</v>
      </c>
      <c r="E153" s="221" t="s">
        <v>21</v>
      </c>
      <c r="F153" s="222" t="s">
        <v>248</v>
      </c>
      <c r="G153" s="219"/>
      <c r="H153" s="221" t="s">
        <v>21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247</v>
      </c>
      <c r="AU153" s="228" t="s">
        <v>81</v>
      </c>
      <c r="AV153" s="11" t="s">
        <v>79</v>
      </c>
      <c r="AW153" s="11" t="s">
        <v>35</v>
      </c>
      <c r="AX153" s="11" t="s">
        <v>71</v>
      </c>
      <c r="AY153" s="228" t="s">
        <v>120</v>
      </c>
    </row>
    <row r="154" spans="2:65" s="12" customFormat="1" ht="13.5">
      <c r="B154" s="229"/>
      <c r="C154" s="230"/>
      <c r="D154" s="220" t="s">
        <v>247</v>
      </c>
      <c r="E154" s="231" t="s">
        <v>21</v>
      </c>
      <c r="F154" s="232" t="s">
        <v>205</v>
      </c>
      <c r="G154" s="230"/>
      <c r="H154" s="233">
        <v>43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247</v>
      </c>
      <c r="AU154" s="239" t="s">
        <v>81</v>
      </c>
      <c r="AV154" s="12" t="s">
        <v>81</v>
      </c>
      <c r="AW154" s="12" t="s">
        <v>35</v>
      </c>
      <c r="AX154" s="12" t="s">
        <v>79</v>
      </c>
      <c r="AY154" s="239" t="s">
        <v>120</v>
      </c>
    </row>
    <row r="155" spans="2:65" s="1" customFormat="1" ht="16.5" customHeight="1">
      <c r="B155" s="40"/>
      <c r="C155" s="191" t="s">
        <v>352</v>
      </c>
      <c r="D155" s="191" t="s">
        <v>122</v>
      </c>
      <c r="E155" s="192" t="s">
        <v>353</v>
      </c>
      <c r="F155" s="193" t="s">
        <v>354</v>
      </c>
      <c r="G155" s="194" t="s">
        <v>355</v>
      </c>
      <c r="H155" s="195">
        <v>1.075</v>
      </c>
      <c r="I155" s="196"/>
      <c r="J155" s="197">
        <f>ROUND(I155*H155,2)</f>
        <v>0</v>
      </c>
      <c r="K155" s="193" t="s">
        <v>245</v>
      </c>
      <c r="L155" s="198"/>
      <c r="M155" s="199" t="s">
        <v>21</v>
      </c>
      <c r="N155" s="200" t="s">
        <v>42</v>
      </c>
      <c r="O155" s="41"/>
      <c r="P155" s="201">
        <f>O155*H155</f>
        <v>0</v>
      </c>
      <c r="Q155" s="201">
        <v>1E-3</v>
      </c>
      <c r="R155" s="201">
        <f>Q155*H155</f>
        <v>1.075E-3</v>
      </c>
      <c r="S155" s="201">
        <v>0</v>
      </c>
      <c r="T155" s="202">
        <f>S155*H155</f>
        <v>0</v>
      </c>
      <c r="AR155" s="23" t="s">
        <v>125</v>
      </c>
      <c r="AT155" s="23" t="s">
        <v>122</v>
      </c>
      <c r="AU155" s="23" t="s">
        <v>81</v>
      </c>
      <c r="AY155" s="23" t="s">
        <v>120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79</v>
      </c>
      <c r="BK155" s="203">
        <f>ROUND(I155*H155,2)</f>
        <v>0</v>
      </c>
      <c r="BL155" s="23" t="s">
        <v>126</v>
      </c>
      <c r="BM155" s="23" t="s">
        <v>356</v>
      </c>
    </row>
    <row r="156" spans="2:65" s="11" customFormat="1" ht="13.5">
      <c r="B156" s="218"/>
      <c r="C156" s="219"/>
      <c r="D156" s="220" t="s">
        <v>247</v>
      </c>
      <c r="E156" s="221" t="s">
        <v>21</v>
      </c>
      <c r="F156" s="222" t="s">
        <v>357</v>
      </c>
      <c r="G156" s="219"/>
      <c r="H156" s="221" t="s">
        <v>21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247</v>
      </c>
      <c r="AU156" s="228" t="s">
        <v>81</v>
      </c>
      <c r="AV156" s="11" t="s">
        <v>79</v>
      </c>
      <c r="AW156" s="11" t="s">
        <v>35</v>
      </c>
      <c r="AX156" s="11" t="s">
        <v>71</v>
      </c>
      <c r="AY156" s="228" t="s">
        <v>120</v>
      </c>
    </row>
    <row r="157" spans="2:65" s="12" customFormat="1" ht="13.5">
      <c r="B157" s="229"/>
      <c r="C157" s="230"/>
      <c r="D157" s="220" t="s">
        <v>247</v>
      </c>
      <c r="E157" s="231" t="s">
        <v>21</v>
      </c>
      <c r="F157" s="232" t="s">
        <v>358</v>
      </c>
      <c r="G157" s="230"/>
      <c r="H157" s="233">
        <v>1.075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247</v>
      </c>
      <c r="AU157" s="239" t="s">
        <v>81</v>
      </c>
      <c r="AV157" s="12" t="s">
        <v>81</v>
      </c>
      <c r="AW157" s="12" t="s">
        <v>35</v>
      </c>
      <c r="AX157" s="12" t="s">
        <v>79</v>
      </c>
      <c r="AY157" s="239" t="s">
        <v>120</v>
      </c>
    </row>
    <row r="158" spans="2:65" s="1" customFormat="1" ht="25.5" customHeight="1">
      <c r="B158" s="40"/>
      <c r="C158" s="209" t="s">
        <v>359</v>
      </c>
      <c r="D158" s="209" t="s">
        <v>241</v>
      </c>
      <c r="E158" s="210" t="s">
        <v>360</v>
      </c>
      <c r="F158" s="211" t="s">
        <v>361</v>
      </c>
      <c r="G158" s="212" t="s">
        <v>200</v>
      </c>
      <c r="H158" s="213">
        <v>254</v>
      </c>
      <c r="I158" s="214"/>
      <c r="J158" s="215">
        <f>ROUND(I158*H158,2)</f>
        <v>0</v>
      </c>
      <c r="K158" s="211" t="s">
        <v>245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126</v>
      </c>
      <c r="AT158" s="23" t="s">
        <v>241</v>
      </c>
      <c r="AU158" s="23" t="s">
        <v>81</v>
      </c>
      <c r="AY158" s="23" t="s">
        <v>120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126</v>
      </c>
      <c r="BM158" s="23" t="s">
        <v>362</v>
      </c>
    </row>
    <row r="159" spans="2:65" s="12" customFormat="1" ht="13.5">
      <c r="B159" s="229"/>
      <c r="C159" s="230"/>
      <c r="D159" s="220" t="s">
        <v>247</v>
      </c>
      <c r="E159" s="231" t="s">
        <v>21</v>
      </c>
      <c r="F159" s="232" t="s">
        <v>363</v>
      </c>
      <c r="G159" s="230"/>
      <c r="H159" s="233">
        <v>254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247</v>
      </c>
      <c r="AU159" s="239" t="s">
        <v>81</v>
      </c>
      <c r="AV159" s="12" t="s">
        <v>81</v>
      </c>
      <c r="AW159" s="12" t="s">
        <v>35</v>
      </c>
      <c r="AX159" s="12" t="s">
        <v>79</v>
      </c>
      <c r="AY159" s="239" t="s">
        <v>120</v>
      </c>
    </row>
    <row r="160" spans="2:65" s="1" customFormat="1" ht="16.5" customHeight="1">
      <c r="B160" s="40"/>
      <c r="C160" s="209" t="s">
        <v>364</v>
      </c>
      <c r="D160" s="209" t="s">
        <v>241</v>
      </c>
      <c r="E160" s="210" t="s">
        <v>365</v>
      </c>
      <c r="F160" s="211" t="s">
        <v>366</v>
      </c>
      <c r="G160" s="212" t="s">
        <v>200</v>
      </c>
      <c r="H160" s="213">
        <v>43</v>
      </c>
      <c r="I160" s="214"/>
      <c r="J160" s="215">
        <f>ROUND(I160*H160,2)</f>
        <v>0</v>
      </c>
      <c r="K160" s="211" t="s">
        <v>245</v>
      </c>
      <c r="L160" s="60"/>
      <c r="M160" s="216" t="s">
        <v>21</v>
      </c>
      <c r="N160" s="217" t="s">
        <v>42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126</v>
      </c>
      <c r="AT160" s="23" t="s">
        <v>241</v>
      </c>
      <c r="AU160" s="23" t="s">
        <v>81</v>
      </c>
      <c r="AY160" s="23" t="s">
        <v>120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79</v>
      </c>
      <c r="BK160" s="203">
        <f>ROUND(I160*H160,2)</f>
        <v>0</v>
      </c>
      <c r="BL160" s="23" t="s">
        <v>126</v>
      </c>
      <c r="BM160" s="23" t="s">
        <v>367</v>
      </c>
    </row>
    <row r="161" spans="2:65" s="12" customFormat="1" ht="13.5">
      <c r="B161" s="229"/>
      <c r="C161" s="230"/>
      <c r="D161" s="220" t="s">
        <v>247</v>
      </c>
      <c r="E161" s="231" t="s">
        <v>21</v>
      </c>
      <c r="F161" s="232" t="s">
        <v>205</v>
      </c>
      <c r="G161" s="230"/>
      <c r="H161" s="233">
        <v>43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247</v>
      </c>
      <c r="AU161" s="239" t="s">
        <v>81</v>
      </c>
      <c r="AV161" s="12" t="s">
        <v>81</v>
      </c>
      <c r="AW161" s="12" t="s">
        <v>35</v>
      </c>
      <c r="AX161" s="12" t="s">
        <v>79</v>
      </c>
      <c r="AY161" s="239" t="s">
        <v>120</v>
      </c>
    </row>
    <row r="162" spans="2:65" s="1" customFormat="1" ht="16.5" customHeight="1">
      <c r="B162" s="40"/>
      <c r="C162" s="209" t="s">
        <v>368</v>
      </c>
      <c r="D162" s="209" t="s">
        <v>241</v>
      </c>
      <c r="E162" s="210" t="s">
        <v>369</v>
      </c>
      <c r="F162" s="211" t="s">
        <v>370</v>
      </c>
      <c r="G162" s="212" t="s">
        <v>200</v>
      </c>
      <c r="H162" s="213">
        <v>43</v>
      </c>
      <c r="I162" s="214"/>
      <c r="J162" s="215">
        <f>ROUND(I162*H162,2)</f>
        <v>0</v>
      </c>
      <c r="K162" s="211" t="s">
        <v>245</v>
      </c>
      <c r="L162" s="60"/>
      <c r="M162" s="216" t="s">
        <v>21</v>
      </c>
      <c r="N162" s="217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126</v>
      </c>
      <c r="AT162" s="23" t="s">
        <v>241</v>
      </c>
      <c r="AU162" s="23" t="s">
        <v>81</v>
      </c>
      <c r="AY162" s="23" t="s">
        <v>120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126</v>
      </c>
      <c r="BM162" s="23" t="s">
        <v>371</v>
      </c>
    </row>
    <row r="163" spans="2:65" s="12" customFormat="1" ht="13.5">
      <c r="B163" s="229"/>
      <c r="C163" s="230"/>
      <c r="D163" s="220" t="s">
        <v>247</v>
      </c>
      <c r="E163" s="231" t="s">
        <v>21</v>
      </c>
      <c r="F163" s="232" t="s">
        <v>205</v>
      </c>
      <c r="G163" s="230"/>
      <c r="H163" s="233">
        <v>43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247</v>
      </c>
      <c r="AU163" s="239" t="s">
        <v>81</v>
      </c>
      <c r="AV163" s="12" t="s">
        <v>81</v>
      </c>
      <c r="AW163" s="12" t="s">
        <v>35</v>
      </c>
      <c r="AX163" s="12" t="s">
        <v>79</v>
      </c>
      <c r="AY163" s="239" t="s">
        <v>120</v>
      </c>
    </row>
    <row r="164" spans="2:65" s="1" customFormat="1" ht="16.5" customHeight="1">
      <c r="B164" s="40"/>
      <c r="C164" s="209" t="s">
        <v>372</v>
      </c>
      <c r="D164" s="209" t="s">
        <v>241</v>
      </c>
      <c r="E164" s="210" t="s">
        <v>373</v>
      </c>
      <c r="F164" s="211" t="s">
        <v>374</v>
      </c>
      <c r="G164" s="212" t="s">
        <v>200</v>
      </c>
      <c r="H164" s="213">
        <v>43</v>
      </c>
      <c r="I164" s="214"/>
      <c r="J164" s="215">
        <f>ROUND(I164*H164,2)</f>
        <v>0</v>
      </c>
      <c r="K164" s="211" t="s">
        <v>245</v>
      </c>
      <c r="L164" s="60"/>
      <c r="M164" s="216" t="s">
        <v>21</v>
      </c>
      <c r="N164" s="217" t="s">
        <v>42</v>
      </c>
      <c r="O164" s="4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3" t="s">
        <v>126</v>
      </c>
      <c r="AT164" s="23" t="s">
        <v>241</v>
      </c>
      <c r="AU164" s="23" t="s">
        <v>81</v>
      </c>
      <c r="AY164" s="23" t="s">
        <v>120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79</v>
      </c>
      <c r="BK164" s="203">
        <f>ROUND(I164*H164,2)</f>
        <v>0</v>
      </c>
      <c r="BL164" s="23" t="s">
        <v>126</v>
      </c>
      <c r="BM164" s="23" t="s">
        <v>375</v>
      </c>
    </row>
    <row r="165" spans="2:65" s="12" customFormat="1" ht="13.5">
      <c r="B165" s="229"/>
      <c r="C165" s="230"/>
      <c r="D165" s="220" t="s">
        <v>247</v>
      </c>
      <c r="E165" s="231" t="s">
        <v>21</v>
      </c>
      <c r="F165" s="232" t="s">
        <v>205</v>
      </c>
      <c r="G165" s="230"/>
      <c r="H165" s="233">
        <v>43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247</v>
      </c>
      <c r="AU165" s="239" t="s">
        <v>81</v>
      </c>
      <c r="AV165" s="12" t="s">
        <v>81</v>
      </c>
      <c r="AW165" s="12" t="s">
        <v>35</v>
      </c>
      <c r="AX165" s="12" t="s">
        <v>79</v>
      </c>
      <c r="AY165" s="239" t="s">
        <v>120</v>
      </c>
    </row>
    <row r="166" spans="2:65" s="1" customFormat="1" ht="25.5" customHeight="1">
      <c r="B166" s="40"/>
      <c r="C166" s="209" t="s">
        <v>376</v>
      </c>
      <c r="D166" s="209" t="s">
        <v>241</v>
      </c>
      <c r="E166" s="210" t="s">
        <v>377</v>
      </c>
      <c r="F166" s="211" t="s">
        <v>378</v>
      </c>
      <c r="G166" s="212" t="s">
        <v>244</v>
      </c>
      <c r="H166" s="213">
        <v>4.0000000000000001E-3</v>
      </c>
      <c r="I166" s="214"/>
      <c r="J166" s="215">
        <f>ROUND(I166*H166,2)</f>
        <v>0</v>
      </c>
      <c r="K166" s="211" t="s">
        <v>245</v>
      </c>
      <c r="L166" s="60"/>
      <c r="M166" s="216" t="s">
        <v>21</v>
      </c>
      <c r="N166" s="217" t="s">
        <v>42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126</v>
      </c>
      <c r="AT166" s="23" t="s">
        <v>241</v>
      </c>
      <c r="AU166" s="23" t="s">
        <v>81</v>
      </c>
      <c r="AY166" s="23" t="s">
        <v>120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126</v>
      </c>
      <c r="BM166" s="23" t="s">
        <v>379</v>
      </c>
    </row>
    <row r="167" spans="2:65" s="12" customFormat="1" ht="13.5">
      <c r="B167" s="229"/>
      <c r="C167" s="230"/>
      <c r="D167" s="220" t="s">
        <v>247</v>
      </c>
      <c r="E167" s="231" t="s">
        <v>21</v>
      </c>
      <c r="F167" s="232" t="s">
        <v>380</v>
      </c>
      <c r="G167" s="230"/>
      <c r="H167" s="233">
        <v>4.0000000000000001E-3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247</v>
      </c>
      <c r="AU167" s="239" t="s">
        <v>81</v>
      </c>
      <c r="AV167" s="12" t="s">
        <v>81</v>
      </c>
      <c r="AW167" s="12" t="s">
        <v>35</v>
      </c>
      <c r="AX167" s="12" t="s">
        <v>79</v>
      </c>
      <c r="AY167" s="239" t="s">
        <v>120</v>
      </c>
    </row>
    <row r="168" spans="2:65" s="1" customFormat="1" ht="38.25" customHeight="1">
      <c r="B168" s="40"/>
      <c r="C168" s="209" t="s">
        <v>381</v>
      </c>
      <c r="D168" s="209" t="s">
        <v>241</v>
      </c>
      <c r="E168" s="210" t="s">
        <v>382</v>
      </c>
      <c r="F168" s="211" t="s">
        <v>383</v>
      </c>
      <c r="G168" s="212" t="s">
        <v>200</v>
      </c>
      <c r="H168" s="213">
        <v>43</v>
      </c>
      <c r="I168" s="214"/>
      <c r="J168" s="215">
        <f>ROUND(I168*H168,2)</f>
        <v>0</v>
      </c>
      <c r="K168" s="211" t="s">
        <v>245</v>
      </c>
      <c r="L168" s="60"/>
      <c r="M168" s="216" t="s">
        <v>21</v>
      </c>
      <c r="N168" s="217" t="s">
        <v>42</v>
      </c>
      <c r="O168" s="4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3" t="s">
        <v>126</v>
      </c>
      <c r="AT168" s="23" t="s">
        <v>241</v>
      </c>
      <c r="AU168" s="23" t="s">
        <v>81</v>
      </c>
      <c r="AY168" s="23" t="s">
        <v>120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79</v>
      </c>
      <c r="BK168" s="203">
        <f>ROUND(I168*H168,2)</f>
        <v>0</v>
      </c>
      <c r="BL168" s="23" t="s">
        <v>126</v>
      </c>
      <c r="BM168" s="23" t="s">
        <v>384</v>
      </c>
    </row>
    <row r="169" spans="2:65" s="12" customFormat="1" ht="13.5">
      <c r="B169" s="229"/>
      <c r="C169" s="230"/>
      <c r="D169" s="220" t="s">
        <v>247</v>
      </c>
      <c r="E169" s="231" t="s">
        <v>21</v>
      </c>
      <c r="F169" s="232" t="s">
        <v>205</v>
      </c>
      <c r="G169" s="230"/>
      <c r="H169" s="233">
        <v>43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247</v>
      </c>
      <c r="AU169" s="239" t="s">
        <v>81</v>
      </c>
      <c r="AV169" s="12" t="s">
        <v>81</v>
      </c>
      <c r="AW169" s="12" t="s">
        <v>35</v>
      </c>
      <c r="AX169" s="12" t="s">
        <v>79</v>
      </c>
      <c r="AY169" s="239" t="s">
        <v>120</v>
      </c>
    </row>
    <row r="170" spans="2:65" s="1" customFormat="1" ht="16.5" customHeight="1">
      <c r="B170" s="40"/>
      <c r="C170" s="209" t="s">
        <v>385</v>
      </c>
      <c r="D170" s="209" t="s">
        <v>241</v>
      </c>
      <c r="E170" s="210" t="s">
        <v>386</v>
      </c>
      <c r="F170" s="211" t="s">
        <v>387</v>
      </c>
      <c r="G170" s="212" t="s">
        <v>203</v>
      </c>
      <c r="H170" s="213">
        <v>1.29</v>
      </c>
      <c r="I170" s="214"/>
      <c r="J170" s="215">
        <f>ROUND(I170*H170,2)</f>
        <v>0</v>
      </c>
      <c r="K170" s="211" t="s">
        <v>252</v>
      </c>
      <c r="L170" s="60"/>
      <c r="M170" s="216" t="s">
        <v>21</v>
      </c>
      <c r="N170" s="217" t="s">
        <v>42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126</v>
      </c>
      <c r="AT170" s="23" t="s">
        <v>241</v>
      </c>
      <c r="AU170" s="23" t="s">
        <v>81</v>
      </c>
      <c r="AY170" s="23" t="s">
        <v>120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79</v>
      </c>
      <c r="BK170" s="203">
        <f>ROUND(I170*H170,2)</f>
        <v>0</v>
      </c>
      <c r="BL170" s="23" t="s">
        <v>126</v>
      </c>
      <c r="BM170" s="23" t="s">
        <v>388</v>
      </c>
    </row>
    <row r="171" spans="2:65" s="11" customFormat="1" ht="13.5">
      <c r="B171" s="218"/>
      <c r="C171" s="219"/>
      <c r="D171" s="220" t="s">
        <v>247</v>
      </c>
      <c r="E171" s="221" t="s">
        <v>21</v>
      </c>
      <c r="F171" s="222" t="s">
        <v>389</v>
      </c>
      <c r="G171" s="219"/>
      <c r="H171" s="221" t="s">
        <v>21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247</v>
      </c>
      <c r="AU171" s="228" t="s">
        <v>81</v>
      </c>
      <c r="AV171" s="11" t="s">
        <v>79</v>
      </c>
      <c r="AW171" s="11" t="s">
        <v>35</v>
      </c>
      <c r="AX171" s="11" t="s">
        <v>71</v>
      </c>
      <c r="AY171" s="228" t="s">
        <v>120</v>
      </c>
    </row>
    <row r="172" spans="2:65" s="12" customFormat="1" ht="13.5">
      <c r="B172" s="229"/>
      <c r="C172" s="230"/>
      <c r="D172" s="220" t="s">
        <v>247</v>
      </c>
      <c r="E172" s="231" t="s">
        <v>221</v>
      </c>
      <c r="F172" s="232" t="s">
        <v>390</v>
      </c>
      <c r="G172" s="230"/>
      <c r="H172" s="233">
        <v>1.29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247</v>
      </c>
      <c r="AU172" s="239" t="s">
        <v>81</v>
      </c>
      <c r="AV172" s="12" t="s">
        <v>81</v>
      </c>
      <c r="AW172" s="12" t="s">
        <v>35</v>
      </c>
      <c r="AX172" s="12" t="s">
        <v>79</v>
      </c>
      <c r="AY172" s="239" t="s">
        <v>120</v>
      </c>
    </row>
    <row r="173" spans="2:65" s="1" customFormat="1" ht="16.5" customHeight="1">
      <c r="B173" s="40"/>
      <c r="C173" s="209" t="s">
        <v>391</v>
      </c>
      <c r="D173" s="209" t="s">
        <v>241</v>
      </c>
      <c r="E173" s="210" t="s">
        <v>392</v>
      </c>
      <c r="F173" s="211" t="s">
        <v>393</v>
      </c>
      <c r="G173" s="212" t="s">
        <v>203</v>
      </c>
      <c r="H173" s="213">
        <v>1.29</v>
      </c>
      <c r="I173" s="214"/>
      <c r="J173" s="215">
        <f>ROUND(I173*H173,2)</f>
        <v>0</v>
      </c>
      <c r="K173" s="211" t="s">
        <v>245</v>
      </c>
      <c r="L173" s="60"/>
      <c r="M173" s="216" t="s">
        <v>21</v>
      </c>
      <c r="N173" s="217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126</v>
      </c>
      <c r="AT173" s="23" t="s">
        <v>241</v>
      </c>
      <c r="AU173" s="23" t="s">
        <v>81</v>
      </c>
      <c r="AY173" s="23" t="s">
        <v>120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126</v>
      </c>
      <c r="BM173" s="23" t="s">
        <v>394</v>
      </c>
    </row>
    <row r="174" spans="2:65" s="12" customFormat="1" ht="13.5">
      <c r="B174" s="229"/>
      <c r="C174" s="230"/>
      <c r="D174" s="220" t="s">
        <v>247</v>
      </c>
      <c r="E174" s="231" t="s">
        <v>21</v>
      </c>
      <c r="F174" s="232" t="s">
        <v>221</v>
      </c>
      <c r="G174" s="230"/>
      <c r="H174" s="233">
        <v>1.29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247</v>
      </c>
      <c r="AU174" s="239" t="s">
        <v>81</v>
      </c>
      <c r="AV174" s="12" t="s">
        <v>81</v>
      </c>
      <c r="AW174" s="12" t="s">
        <v>35</v>
      </c>
      <c r="AX174" s="12" t="s">
        <v>79</v>
      </c>
      <c r="AY174" s="239" t="s">
        <v>120</v>
      </c>
    </row>
    <row r="175" spans="2:65" s="1" customFormat="1" ht="25.5" customHeight="1">
      <c r="B175" s="40"/>
      <c r="C175" s="209" t="s">
        <v>395</v>
      </c>
      <c r="D175" s="209" t="s">
        <v>241</v>
      </c>
      <c r="E175" s="210" t="s">
        <v>396</v>
      </c>
      <c r="F175" s="211" t="s">
        <v>397</v>
      </c>
      <c r="G175" s="212" t="s">
        <v>203</v>
      </c>
      <c r="H175" s="213">
        <v>30.96</v>
      </c>
      <c r="I175" s="214"/>
      <c r="J175" s="215">
        <f>ROUND(I175*H175,2)</f>
        <v>0</v>
      </c>
      <c r="K175" s="211" t="s">
        <v>245</v>
      </c>
      <c r="L175" s="60"/>
      <c r="M175" s="216" t="s">
        <v>21</v>
      </c>
      <c r="N175" s="217" t="s">
        <v>42</v>
      </c>
      <c r="O175" s="4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3" t="s">
        <v>126</v>
      </c>
      <c r="AT175" s="23" t="s">
        <v>241</v>
      </c>
      <c r="AU175" s="23" t="s">
        <v>81</v>
      </c>
      <c r="AY175" s="23" t="s">
        <v>120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79</v>
      </c>
      <c r="BK175" s="203">
        <f>ROUND(I175*H175,2)</f>
        <v>0</v>
      </c>
      <c r="BL175" s="23" t="s">
        <v>126</v>
      </c>
      <c r="BM175" s="23" t="s">
        <v>398</v>
      </c>
    </row>
    <row r="176" spans="2:65" s="12" customFormat="1" ht="13.5">
      <c r="B176" s="229"/>
      <c r="C176" s="230"/>
      <c r="D176" s="220" t="s">
        <v>247</v>
      </c>
      <c r="E176" s="231" t="s">
        <v>21</v>
      </c>
      <c r="F176" s="232" t="s">
        <v>399</v>
      </c>
      <c r="G176" s="230"/>
      <c r="H176" s="233">
        <v>30.96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247</v>
      </c>
      <c r="AU176" s="239" t="s">
        <v>81</v>
      </c>
      <c r="AV176" s="12" t="s">
        <v>81</v>
      </c>
      <c r="AW176" s="12" t="s">
        <v>35</v>
      </c>
      <c r="AX176" s="12" t="s">
        <v>79</v>
      </c>
      <c r="AY176" s="239" t="s">
        <v>120</v>
      </c>
    </row>
    <row r="177" spans="2:65" s="1" customFormat="1" ht="16.5" customHeight="1">
      <c r="B177" s="40"/>
      <c r="C177" s="191" t="s">
        <v>400</v>
      </c>
      <c r="D177" s="191" t="s">
        <v>122</v>
      </c>
      <c r="E177" s="192" t="s">
        <v>401</v>
      </c>
      <c r="F177" s="193" t="s">
        <v>402</v>
      </c>
      <c r="G177" s="194" t="s">
        <v>203</v>
      </c>
      <c r="H177" s="195">
        <v>2.58</v>
      </c>
      <c r="I177" s="196"/>
      <c r="J177" s="197">
        <f>ROUND(I177*H177,2)</f>
        <v>0</v>
      </c>
      <c r="K177" s="193" t="s">
        <v>21</v>
      </c>
      <c r="L177" s="198"/>
      <c r="M177" s="199" t="s">
        <v>21</v>
      </c>
      <c r="N177" s="200" t="s">
        <v>42</v>
      </c>
      <c r="O177" s="4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3" t="s">
        <v>125</v>
      </c>
      <c r="AT177" s="23" t="s">
        <v>122</v>
      </c>
      <c r="AU177" s="23" t="s">
        <v>81</v>
      </c>
      <c r="AY177" s="23" t="s">
        <v>120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79</v>
      </c>
      <c r="BK177" s="203">
        <f>ROUND(I177*H177,2)</f>
        <v>0</v>
      </c>
      <c r="BL177" s="23" t="s">
        <v>126</v>
      </c>
      <c r="BM177" s="23" t="s">
        <v>403</v>
      </c>
    </row>
    <row r="178" spans="2:65" s="11" customFormat="1" ht="13.5">
      <c r="B178" s="218"/>
      <c r="C178" s="219"/>
      <c r="D178" s="220" t="s">
        <v>247</v>
      </c>
      <c r="E178" s="221" t="s">
        <v>21</v>
      </c>
      <c r="F178" s="222" t="s">
        <v>357</v>
      </c>
      <c r="G178" s="219"/>
      <c r="H178" s="221" t="s">
        <v>21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247</v>
      </c>
      <c r="AU178" s="228" t="s">
        <v>81</v>
      </c>
      <c r="AV178" s="11" t="s">
        <v>79</v>
      </c>
      <c r="AW178" s="11" t="s">
        <v>35</v>
      </c>
      <c r="AX178" s="11" t="s">
        <v>71</v>
      </c>
      <c r="AY178" s="228" t="s">
        <v>120</v>
      </c>
    </row>
    <row r="179" spans="2:65" s="12" customFormat="1" ht="13.5">
      <c r="B179" s="229"/>
      <c r="C179" s="230"/>
      <c r="D179" s="220" t="s">
        <v>247</v>
      </c>
      <c r="E179" s="231" t="s">
        <v>21</v>
      </c>
      <c r="F179" s="232" t="s">
        <v>404</v>
      </c>
      <c r="G179" s="230"/>
      <c r="H179" s="233">
        <v>2.58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247</v>
      </c>
      <c r="AU179" s="239" t="s">
        <v>81</v>
      </c>
      <c r="AV179" s="12" t="s">
        <v>81</v>
      </c>
      <c r="AW179" s="12" t="s">
        <v>35</v>
      </c>
      <c r="AX179" s="12" t="s">
        <v>79</v>
      </c>
      <c r="AY179" s="239" t="s">
        <v>120</v>
      </c>
    </row>
    <row r="180" spans="2:65" s="1" customFormat="1" ht="16.5" customHeight="1">
      <c r="B180" s="40"/>
      <c r="C180" s="191" t="s">
        <v>405</v>
      </c>
      <c r="D180" s="191" t="s">
        <v>122</v>
      </c>
      <c r="E180" s="192" t="s">
        <v>406</v>
      </c>
      <c r="F180" s="193" t="s">
        <v>407</v>
      </c>
      <c r="G180" s="194" t="s">
        <v>200</v>
      </c>
      <c r="H180" s="195">
        <v>4</v>
      </c>
      <c r="I180" s="196"/>
      <c r="J180" s="197">
        <f>ROUND(I180*H180,2)</f>
        <v>0</v>
      </c>
      <c r="K180" s="193" t="s">
        <v>21</v>
      </c>
      <c r="L180" s="198"/>
      <c r="M180" s="199" t="s">
        <v>21</v>
      </c>
      <c r="N180" s="200" t="s">
        <v>42</v>
      </c>
      <c r="O180" s="4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23" t="s">
        <v>125</v>
      </c>
      <c r="AT180" s="23" t="s">
        <v>122</v>
      </c>
      <c r="AU180" s="23" t="s">
        <v>81</v>
      </c>
      <c r="AY180" s="23" t="s">
        <v>120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3" t="s">
        <v>79</v>
      </c>
      <c r="BK180" s="203">
        <f>ROUND(I180*H180,2)</f>
        <v>0</v>
      </c>
      <c r="BL180" s="23" t="s">
        <v>126</v>
      </c>
      <c r="BM180" s="23" t="s">
        <v>408</v>
      </c>
    </row>
    <row r="181" spans="2:65" s="11" customFormat="1" ht="13.5">
      <c r="B181" s="218"/>
      <c r="C181" s="219"/>
      <c r="D181" s="220" t="s">
        <v>247</v>
      </c>
      <c r="E181" s="221" t="s">
        <v>21</v>
      </c>
      <c r="F181" s="222" t="s">
        <v>248</v>
      </c>
      <c r="G181" s="219"/>
      <c r="H181" s="221" t="s">
        <v>21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247</v>
      </c>
      <c r="AU181" s="228" t="s">
        <v>81</v>
      </c>
      <c r="AV181" s="11" t="s">
        <v>79</v>
      </c>
      <c r="AW181" s="11" t="s">
        <v>35</v>
      </c>
      <c r="AX181" s="11" t="s">
        <v>71</v>
      </c>
      <c r="AY181" s="228" t="s">
        <v>120</v>
      </c>
    </row>
    <row r="182" spans="2:65" s="12" customFormat="1" ht="13.5">
      <c r="B182" s="229"/>
      <c r="C182" s="230"/>
      <c r="D182" s="220" t="s">
        <v>247</v>
      </c>
      <c r="E182" s="231" t="s">
        <v>21</v>
      </c>
      <c r="F182" s="232" t="s">
        <v>409</v>
      </c>
      <c r="G182" s="230"/>
      <c r="H182" s="233">
        <v>4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247</v>
      </c>
      <c r="AU182" s="239" t="s">
        <v>81</v>
      </c>
      <c r="AV182" s="12" t="s">
        <v>81</v>
      </c>
      <c r="AW182" s="12" t="s">
        <v>35</v>
      </c>
      <c r="AX182" s="12" t="s">
        <v>79</v>
      </c>
      <c r="AY182" s="239" t="s">
        <v>120</v>
      </c>
    </row>
    <row r="183" spans="2:65" s="1" customFormat="1" ht="16.5" customHeight="1">
      <c r="B183" s="40"/>
      <c r="C183" s="191" t="s">
        <v>410</v>
      </c>
      <c r="D183" s="191" t="s">
        <v>122</v>
      </c>
      <c r="E183" s="192" t="s">
        <v>411</v>
      </c>
      <c r="F183" s="193" t="s">
        <v>412</v>
      </c>
      <c r="G183" s="194" t="s">
        <v>200</v>
      </c>
      <c r="H183" s="195">
        <v>4</v>
      </c>
      <c r="I183" s="196"/>
      <c r="J183" s="197">
        <f>ROUND(I183*H183,2)</f>
        <v>0</v>
      </c>
      <c r="K183" s="193" t="s">
        <v>21</v>
      </c>
      <c r="L183" s="198"/>
      <c r="M183" s="199" t="s">
        <v>21</v>
      </c>
      <c r="N183" s="200" t="s">
        <v>42</v>
      </c>
      <c r="O183" s="4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3" t="s">
        <v>125</v>
      </c>
      <c r="AT183" s="23" t="s">
        <v>122</v>
      </c>
      <c r="AU183" s="23" t="s">
        <v>81</v>
      </c>
      <c r="AY183" s="23" t="s">
        <v>120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79</v>
      </c>
      <c r="BK183" s="203">
        <f>ROUND(I183*H183,2)</f>
        <v>0</v>
      </c>
      <c r="BL183" s="23" t="s">
        <v>126</v>
      </c>
      <c r="BM183" s="23" t="s">
        <v>413</v>
      </c>
    </row>
    <row r="184" spans="2:65" s="10" customFormat="1" ht="29.85" customHeight="1">
      <c r="B184" s="175"/>
      <c r="C184" s="176"/>
      <c r="D184" s="177" t="s">
        <v>70</v>
      </c>
      <c r="E184" s="189" t="s">
        <v>81</v>
      </c>
      <c r="F184" s="189" t="s">
        <v>414</v>
      </c>
      <c r="G184" s="176"/>
      <c r="H184" s="176"/>
      <c r="I184" s="179"/>
      <c r="J184" s="190">
        <f>BK184</f>
        <v>0</v>
      </c>
      <c r="K184" s="176"/>
      <c r="L184" s="181"/>
      <c r="M184" s="182"/>
      <c r="N184" s="183"/>
      <c r="O184" s="183"/>
      <c r="P184" s="184">
        <f>SUM(P185:P192)</f>
        <v>0</v>
      </c>
      <c r="Q184" s="183"/>
      <c r="R184" s="184">
        <f>SUM(R185:R192)</f>
        <v>2.8626199999999997E-2</v>
      </c>
      <c r="S184" s="183"/>
      <c r="T184" s="185">
        <f>SUM(T185:T192)</f>
        <v>0</v>
      </c>
      <c r="AR184" s="186" t="s">
        <v>79</v>
      </c>
      <c r="AT184" s="187" t="s">
        <v>70</v>
      </c>
      <c r="AU184" s="187" t="s">
        <v>79</v>
      </c>
      <c r="AY184" s="186" t="s">
        <v>120</v>
      </c>
      <c r="BK184" s="188">
        <f>SUM(BK185:BK192)</f>
        <v>0</v>
      </c>
    </row>
    <row r="185" spans="2:65" s="1" customFormat="1" ht="16.5" customHeight="1">
      <c r="B185" s="40"/>
      <c r="C185" s="209" t="s">
        <v>213</v>
      </c>
      <c r="D185" s="209" t="s">
        <v>241</v>
      </c>
      <c r="E185" s="210" t="s">
        <v>415</v>
      </c>
      <c r="F185" s="211" t="s">
        <v>416</v>
      </c>
      <c r="G185" s="212" t="s">
        <v>210</v>
      </c>
      <c r="H185" s="213">
        <v>16.239999999999998</v>
      </c>
      <c r="I185" s="214"/>
      <c r="J185" s="215">
        <f>ROUND(I185*H185,2)</f>
        <v>0</v>
      </c>
      <c r="K185" s="211" t="s">
        <v>245</v>
      </c>
      <c r="L185" s="60"/>
      <c r="M185" s="216" t="s">
        <v>21</v>
      </c>
      <c r="N185" s="217" t="s">
        <v>42</v>
      </c>
      <c r="O185" s="41"/>
      <c r="P185" s="201">
        <f>O185*H185</f>
        <v>0</v>
      </c>
      <c r="Q185" s="201">
        <v>4.8999999999999998E-4</v>
      </c>
      <c r="R185" s="201">
        <f>Q185*H185</f>
        <v>7.9575999999999987E-3</v>
      </c>
      <c r="S185" s="201">
        <v>0</v>
      </c>
      <c r="T185" s="202">
        <f>S185*H185</f>
        <v>0</v>
      </c>
      <c r="AR185" s="23" t="s">
        <v>126</v>
      </c>
      <c r="AT185" s="23" t="s">
        <v>241</v>
      </c>
      <c r="AU185" s="23" t="s">
        <v>81</v>
      </c>
      <c r="AY185" s="23" t="s">
        <v>120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3" t="s">
        <v>79</v>
      </c>
      <c r="BK185" s="203">
        <f>ROUND(I185*H185,2)</f>
        <v>0</v>
      </c>
      <c r="BL185" s="23" t="s">
        <v>126</v>
      </c>
      <c r="BM185" s="23" t="s">
        <v>417</v>
      </c>
    </row>
    <row r="186" spans="2:65" s="11" customFormat="1" ht="13.5">
      <c r="B186" s="218"/>
      <c r="C186" s="219"/>
      <c r="D186" s="220" t="s">
        <v>247</v>
      </c>
      <c r="E186" s="221" t="s">
        <v>21</v>
      </c>
      <c r="F186" s="222" t="s">
        <v>248</v>
      </c>
      <c r="G186" s="219"/>
      <c r="H186" s="221" t="s">
        <v>21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247</v>
      </c>
      <c r="AU186" s="228" t="s">
        <v>81</v>
      </c>
      <c r="AV186" s="11" t="s">
        <v>79</v>
      </c>
      <c r="AW186" s="11" t="s">
        <v>35</v>
      </c>
      <c r="AX186" s="11" t="s">
        <v>71</v>
      </c>
      <c r="AY186" s="228" t="s">
        <v>120</v>
      </c>
    </row>
    <row r="187" spans="2:65" s="12" customFormat="1" ht="13.5">
      <c r="B187" s="229"/>
      <c r="C187" s="230"/>
      <c r="D187" s="220" t="s">
        <v>247</v>
      </c>
      <c r="E187" s="231" t="s">
        <v>209</v>
      </c>
      <c r="F187" s="232" t="s">
        <v>211</v>
      </c>
      <c r="G187" s="230"/>
      <c r="H187" s="233">
        <v>16.239999999999998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247</v>
      </c>
      <c r="AU187" s="239" t="s">
        <v>81</v>
      </c>
      <c r="AV187" s="12" t="s">
        <v>81</v>
      </c>
      <c r="AW187" s="12" t="s">
        <v>35</v>
      </c>
      <c r="AX187" s="12" t="s">
        <v>79</v>
      </c>
      <c r="AY187" s="239" t="s">
        <v>120</v>
      </c>
    </row>
    <row r="188" spans="2:65" s="1" customFormat="1" ht="25.5" customHeight="1">
      <c r="B188" s="40"/>
      <c r="C188" s="209" t="s">
        <v>418</v>
      </c>
      <c r="D188" s="209" t="s">
        <v>241</v>
      </c>
      <c r="E188" s="210" t="s">
        <v>419</v>
      </c>
      <c r="F188" s="211" t="s">
        <v>420</v>
      </c>
      <c r="G188" s="212" t="s">
        <v>200</v>
      </c>
      <c r="H188" s="213">
        <v>37.579000000000001</v>
      </c>
      <c r="I188" s="214"/>
      <c r="J188" s="215">
        <f>ROUND(I188*H188,2)</f>
        <v>0</v>
      </c>
      <c r="K188" s="211" t="s">
        <v>245</v>
      </c>
      <c r="L188" s="60"/>
      <c r="M188" s="216" t="s">
        <v>21</v>
      </c>
      <c r="N188" s="217" t="s">
        <v>42</v>
      </c>
      <c r="O188" s="41"/>
      <c r="P188" s="201">
        <f>O188*H188</f>
        <v>0</v>
      </c>
      <c r="Q188" s="201">
        <v>1E-4</v>
      </c>
      <c r="R188" s="201">
        <f>Q188*H188</f>
        <v>3.7579000000000002E-3</v>
      </c>
      <c r="S188" s="201">
        <v>0</v>
      </c>
      <c r="T188" s="202">
        <f>S188*H188</f>
        <v>0</v>
      </c>
      <c r="AR188" s="23" t="s">
        <v>126</v>
      </c>
      <c r="AT188" s="23" t="s">
        <v>241</v>
      </c>
      <c r="AU188" s="23" t="s">
        <v>81</v>
      </c>
      <c r="AY188" s="23" t="s">
        <v>120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126</v>
      </c>
      <c r="BM188" s="23" t="s">
        <v>421</v>
      </c>
    </row>
    <row r="189" spans="2:65" s="12" customFormat="1" ht="13.5">
      <c r="B189" s="229"/>
      <c r="C189" s="230"/>
      <c r="D189" s="220" t="s">
        <v>247</v>
      </c>
      <c r="E189" s="231" t="s">
        <v>229</v>
      </c>
      <c r="F189" s="232" t="s">
        <v>422</v>
      </c>
      <c r="G189" s="230"/>
      <c r="H189" s="233">
        <v>37.579000000000001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247</v>
      </c>
      <c r="AU189" s="239" t="s">
        <v>81</v>
      </c>
      <c r="AV189" s="12" t="s">
        <v>81</v>
      </c>
      <c r="AW189" s="12" t="s">
        <v>35</v>
      </c>
      <c r="AX189" s="12" t="s">
        <v>79</v>
      </c>
      <c r="AY189" s="239" t="s">
        <v>120</v>
      </c>
    </row>
    <row r="190" spans="2:65" s="1" customFormat="1" ht="16.5" customHeight="1">
      <c r="B190" s="40"/>
      <c r="C190" s="191" t="s">
        <v>423</v>
      </c>
      <c r="D190" s="191" t="s">
        <v>122</v>
      </c>
      <c r="E190" s="192" t="s">
        <v>424</v>
      </c>
      <c r="F190" s="193" t="s">
        <v>425</v>
      </c>
      <c r="G190" s="194" t="s">
        <v>200</v>
      </c>
      <c r="H190" s="195">
        <v>56.369</v>
      </c>
      <c r="I190" s="196"/>
      <c r="J190" s="197">
        <f>ROUND(I190*H190,2)</f>
        <v>0</v>
      </c>
      <c r="K190" s="193" t="s">
        <v>21</v>
      </c>
      <c r="L190" s="198"/>
      <c r="M190" s="199" t="s">
        <v>21</v>
      </c>
      <c r="N190" s="200" t="s">
        <v>42</v>
      </c>
      <c r="O190" s="41"/>
      <c r="P190" s="201">
        <f>O190*H190</f>
        <v>0</v>
      </c>
      <c r="Q190" s="201">
        <v>2.9999999999999997E-4</v>
      </c>
      <c r="R190" s="201">
        <f>Q190*H190</f>
        <v>1.6910699999999997E-2</v>
      </c>
      <c r="S190" s="201">
        <v>0</v>
      </c>
      <c r="T190" s="202">
        <f>S190*H190</f>
        <v>0</v>
      </c>
      <c r="AR190" s="23" t="s">
        <v>125</v>
      </c>
      <c r="AT190" s="23" t="s">
        <v>122</v>
      </c>
      <c r="AU190" s="23" t="s">
        <v>81</v>
      </c>
      <c r="AY190" s="23" t="s">
        <v>120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79</v>
      </c>
      <c r="BK190" s="203">
        <f>ROUND(I190*H190,2)</f>
        <v>0</v>
      </c>
      <c r="BL190" s="23" t="s">
        <v>126</v>
      </c>
      <c r="BM190" s="23" t="s">
        <v>426</v>
      </c>
    </row>
    <row r="191" spans="2:65" s="11" customFormat="1" ht="13.5">
      <c r="B191" s="218"/>
      <c r="C191" s="219"/>
      <c r="D191" s="220" t="s">
        <v>247</v>
      </c>
      <c r="E191" s="221" t="s">
        <v>21</v>
      </c>
      <c r="F191" s="222" t="s">
        <v>427</v>
      </c>
      <c r="G191" s="219"/>
      <c r="H191" s="221" t="s">
        <v>21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247</v>
      </c>
      <c r="AU191" s="228" t="s">
        <v>81</v>
      </c>
      <c r="AV191" s="11" t="s">
        <v>79</v>
      </c>
      <c r="AW191" s="11" t="s">
        <v>35</v>
      </c>
      <c r="AX191" s="11" t="s">
        <v>71</v>
      </c>
      <c r="AY191" s="228" t="s">
        <v>120</v>
      </c>
    </row>
    <row r="192" spans="2:65" s="12" customFormat="1" ht="13.5">
      <c r="B192" s="229"/>
      <c r="C192" s="230"/>
      <c r="D192" s="220" t="s">
        <v>247</v>
      </c>
      <c r="E192" s="231" t="s">
        <v>21</v>
      </c>
      <c r="F192" s="232" t="s">
        <v>428</v>
      </c>
      <c r="G192" s="230"/>
      <c r="H192" s="233">
        <v>56.369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247</v>
      </c>
      <c r="AU192" s="239" t="s">
        <v>81</v>
      </c>
      <c r="AV192" s="12" t="s">
        <v>81</v>
      </c>
      <c r="AW192" s="12" t="s">
        <v>35</v>
      </c>
      <c r="AX192" s="12" t="s">
        <v>79</v>
      </c>
      <c r="AY192" s="239" t="s">
        <v>120</v>
      </c>
    </row>
    <row r="193" spans="2:65" s="10" customFormat="1" ht="29.85" customHeight="1">
      <c r="B193" s="175"/>
      <c r="C193" s="176"/>
      <c r="D193" s="177" t="s">
        <v>70</v>
      </c>
      <c r="E193" s="189" t="s">
        <v>126</v>
      </c>
      <c r="F193" s="189" t="s">
        <v>429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SUM(P194:P195)</f>
        <v>0</v>
      </c>
      <c r="Q193" s="183"/>
      <c r="R193" s="184">
        <f>SUM(R194:R195)</f>
        <v>0</v>
      </c>
      <c r="S193" s="183"/>
      <c r="T193" s="185">
        <f>SUM(T194:T195)</f>
        <v>0</v>
      </c>
      <c r="AR193" s="186" t="s">
        <v>79</v>
      </c>
      <c r="AT193" s="187" t="s">
        <v>70</v>
      </c>
      <c r="AU193" s="187" t="s">
        <v>79</v>
      </c>
      <c r="AY193" s="186" t="s">
        <v>120</v>
      </c>
      <c r="BK193" s="188">
        <f>SUM(BK194:BK195)</f>
        <v>0</v>
      </c>
    </row>
    <row r="194" spans="2:65" s="1" customFormat="1" ht="25.5" customHeight="1">
      <c r="B194" s="40"/>
      <c r="C194" s="209" t="s">
        <v>430</v>
      </c>
      <c r="D194" s="209" t="s">
        <v>241</v>
      </c>
      <c r="E194" s="210" t="s">
        <v>431</v>
      </c>
      <c r="F194" s="211" t="s">
        <v>432</v>
      </c>
      <c r="G194" s="212" t="s">
        <v>203</v>
      </c>
      <c r="H194" s="213">
        <v>0.48699999999999999</v>
      </c>
      <c r="I194" s="214"/>
      <c r="J194" s="215">
        <f>ROUND(I194*H194,2)</f>
        <v>0</v>
      </c>
      <c r="K194" s="211" t="s">
        <v>245</v>
      </c>
      <c r="L194" s="60"/>
      <c r="M194" s="216" t="s">
        <v>21</v>
      </c>
      <c r="N194" s="217" t="s">
        <v>42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3" t="s">
        <v>126</v>
      </c>
      <c r="AT194" s="23" t="s">
        <v>241</v>
      </c>
      <c r="AU194" s="23" t="s">
        <v>81</v>
      </c>
      <c r="AY194" s="23" t="s">
        <v>120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79</v>
      </c>
      <c r="BK194" s="203">
        <f>ROUND(I194*H194,2)</f>
        <v>0</v>
      </c>
      <c r="BL194" s="23" t="s">
        <v>126</v>
      </c>
      <c r="BM194" s="23" t="s">
        <v>433</v>
      </c>
    </row>
    <row r="195" spans="2:65" s="12" customFormat="1" ht="13.5">
      <c r="B195" s="229"/>
      <c r="C195" s="230"/>
      <c r="D195" s="220" t="s">
        <v>247</v>
      </c>
      <c r="E195" s="231" t="s">
        <v>21</v>
      </c>
      <c r="F195" s="232" t="s">
        <v>434</v>
      </c>
      <c r="G195" s="230"/>
      <c r="H195" s="233">
        <v>0.48699999999999999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247</v>
      </c>
      <c r="AU195" s="239" t="s">
        <v>81</v>
      </c>
      <c r="AV195" s="12" t="s">
        <v>81</v>
      </c>
      <c r="AW195" s="12" t="s">
        <v>35</v>
      </c>
      <c r="AX195" s="12" t="s">
        <v>79</v>
      </c>
      <c r="AY195" s="239" t="s">
        <v>120</v>
      </c>
    </row>
    <row r="196" spans="2:65" s="10" customFormat="1" ht="29.85" customHeight="1">
      <c r="B196" s="175"/>
      <c r="C196" s="176"/>
      <c r="D196" s="177" t="s">
        <v>70</v>
      </c>
      <c r="E196" s="189" t="s">
        <v>119</v>
      </c>
      <c r="F196" s="189" t="s">
        <v>435</v>
      </c>
      <c r="G196" s="176"/>
      <c r="H196" s="176"/>
      <c r="I196" s="179"/>
      <c r="J196" s="190">
        <f>BK196</f>
        <v>0</v>
      </c>
      <c r="K196" s="176"/>
      <c r="L196" s="181"/>
      <c r="M196" s="182"/>
      <c r="N196" s="183"/>
      <c r="O196" s="183"/>
      <c r="P196" s="184">
        <f>SUM(P197:P219)</f>
        <v>0</v>
      </c>
      <c r="Q196" s="183"/>
      <c r="R196" s="184">
        <f>SUM(R197:R219)</f>
        <v>0.81154999999999999</v>
      </c>
      <c r="S196" s="183"/>
      <c r="T196" s="185">
        <f>SUM(T197:T219)</f>
        <v>0</v>
      </c>
      <c r="AR196" s="186" t="s">
        <v>79</v>
      </c>
      <c r="AT196" s="187" t="s">
        <v>70</v>
      </c>
      <c r="AU196" s="187" t="s">
        <v>79</v>
      </c>
      <c r="AY196" s="186" t="s">
        <v>120</v>
      </c>
      <c r="BK196" s="188">
        <f>SUM(BK197:BK219)</f>
        <v>0</v>
      </c>
    </row>
    <row r="197" spans="2:65" s="1" customFormat="1" ht="25.5" customHeight="1">
      <c r="B197" s="40"/>
      <c r="C197" s="209" t="s">
        <v>206</v>
      </c>
      <c r="D197" s="209" t="s">
        <v>241</v>
      </c>
      <c r="E197" s="210" t="s">
        <v>436</v>
      </c>
      <c r="F197" s="211" t="s">
        <v>437</v>
      </c>
      <c r="G197" s="212" t="s">
        <v>200</v>
      </c>
      <c r="H197" s="213">
        <v>500</v>
      </c>
      <c r="I197" s="214"/>
      <c r="J197" s="215">
        <f>ROUND(I197*H197,2)</f>
        <v>0</v>
      </c>
      <c r="K197" s="211" t="s">
        <v>245</v>
      </c>
      <c r="L197" s="60"/>
      <c r="M197" s="216" t="s">
        <v>21</v>
      </c>
      <c r="N197" s="217" t="s">
        <v>42</v>
      </c>
      <c r="O197" s="41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23" t="s">
        <v>126</v>
      </c>
      <c r="AT197" s="23" t="s">
        <v>241</v>
      </c>
      <c r="AU197" s="23" t="s">
        <v>81</v>
      </c>
      <c r="AY197" s="23" t="s">
        <v>120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3" t="s">
        <v>79</v>
      </c>
      <c r="BK197" s="203">
        <f>ROUND(I197*H197,2)</f>
        <v>0</v>
      </c>
      <c r="BL197" s="23" t="s">
        <v>126</v>
      </c>
      <c r="BM197" s="23" t="s">
        <v>438</v>
      </c>
    </row>
    <row r="198" spans="2:65" s="12" customFormat="1" ht="13.5">
      <c r="B198" s="229"/>
      <c r="C198" s="230"/>
      <c r="D198" s="220" t="s">
        <v>247</v>
      </c>
      <c r="E198" s="231" t="s">
        <v>21</v>
      </c>
      <c r="F198" s="232" t="s">
        <v>439</v>
      </c>
      <c r="G198" s="230"/>
      <c r="H198" s="233">
        <v>500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247</v>
      </c>
      <c r="AU198" s="239" t="s">
        <v>81</v>
      </c>
      <c r="AV198" s="12" t="s">
        <v>81</v>
      </c>
      <c r="AW198" s="12" t="s">
        <v>35</v>
      </c>
      <c r="AX198" s="12" t="s">
        <v>79</v>
      </c>
      <c r="AY198" s="239" t="s">
        <v>120</v>
      </c>
    </row>
    <row r="199" spans="2:65" s="1" customFormat="1" ht="25.5" customHeight="1">
      <c r="B199" s="40"/>
      <c r="C199" s="209" t="s">
        <v>440</v>
      </c>
      <c r="D199" s="209" t="s">
        <v>241</v>
      </c>
      <c r="E199" s="210" t="s">
        <v>441</v>
      </c>
      <c r="F199" s="211" t="s">
        <v>442</v>
      </c>
      <c r="G199" s="212" t="s">
        <v>200</v>
      </c>
      <c r="H199" s="213">
        <v>254</v>
      </c>
      <c r="I199" s="214"/>
      <c r="J199" s="215">
        <f>ROUND(I199*H199,2)</f>
        <v>0</v>
      </c>
      <c r="K199" s="211" t="s">
        <v>245</v>
      </c>
      <c r="L199" s="60"/>
      <c r="M199" s="216" t="s">
        <v>21</v>
      </c>
      <c r="N199" s="217" t="s">
        <v>42</v>
      </c>
      <c r="O199" s="41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23" t="s">
        <v>126</v>
      </c>
      <c r="AT199" s="23" t="s">
        <v>241</v>
      </c>
      <c r="AU199" s="23" t="s">
        <v>81</v>
      </c>
      <c r="AY199" s="23" t="s">
        <v>120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3" t="s">
        <v>79</v>
      </c>
      <c r="BK199" s="203">
        <f>ROUND(I199*H199,2)</f>
        <v>0</v>
      </c>
      <c r="BL199" s="23" t="s">
        <v>126</v>
      </c>
      <c r="BM199" s="23" t="s">
        <v>443</v>
      </c>
    </row>
    <row r="200" spans="2:65" s="12" customFormat="1" ht="13.5">
      <c r="B200" s="229"/>
      <c r="C200" s="230"/>
      <c r="D200" s="220" t="s">
        <v>247</v>
      </c>
      <c r="E200" s="231" t="s">
        <v>21</v>
      </c>
      <c r="F200" s="232" t="s">
        <v>363</v>
      </c>
      <c r="G200" s="230"/>
      <c r="H200" s="233">
        <v>254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247</v>
      </c>
      <c r="AU200" s="239" t="s">
        <v>81</v>
      </c>
      <c r="AV200" s="12" t="s">
        <v>81</v>
      </c>
      <c r="AW200" s="12" t="s">
        <v>35</v>
      </c>
      <c r="AX200" s="12" t="s">
        <v>79</v>
      </c>
      <c r="AY200" s="239" t="s">
        <v>120</v>
      </c>
    </row>
    <row r="201" spans="2:65" s="1" customFormat="1" ht="38.25" customHeight="1">
      <c r="B201" s="40"/>
      <c r="C201" s="209" t="s">
        <v>444</v>
      </c>
      <c r="D201" s="209" t="s">
        <v>241</v>
      </c>
      <c r="E201" s="210" t="s">
        <v>445</v>
      </c>
      <c r="F201" s="211" t="s">
        <v>446</v>
      </c>
      <c r="G201" s="212" t="s">
        <v>200</v>
      </c>
      <c r="H201" s="213">
        <v>246</v>
      </c>
      <c r="I201" s="214"/>
      <c r="J201" s="215">
        <f>ROUND(I201*H201,2)</f>
        <v>0</v>
      </c>
      <c r="K201" s="211" t="s">
        <v>252</v>
      </c>
      <c r="L201" s="60"/>
      <c r="M201" s="216" t="s">
        <v>21</v>
      </c>
      <c r="N201" s="217" t="s">
        <v>42</v>
      </c>
      <c r="O201" s="4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3" t="s">
        <v>126</v>
      </c>
      <c r="AT201" s="23" t="s">
        <v>241</v>
      </c>
      <c r="AU201" s="23" t="s">
        <v>81</v>
      </c>
      <c r="AY201" s="23" t="s">
        <v>120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79</v>
      </c>
      <c r="BK201" s="203">
        <f>ROUND(I201*H201,2)</f>
        <v>0</v>
      </c>
      <c r="BL201" s="23" t="s">
        <v>126</v>
      </c>
      <c r="BM201" s="23" t="s">
        <v>447</v>
      </c>
    </row>
    <row r="202" spans="2:65" s="12" customFormat="1" ht="13.5">
      <c r="B202" s="229"/>
      <c r="C202" s="230"/>
      <c r="D202" s="220" t="s">
        <v>247</v>
      </c>
      <c r="E202" s="231" t="s">
        <v>21</v>
      </c>
      <c r="F202" s="232" t="s">
        <v>199</v>
      </c>
      <c r="G202" s="230"/>
      <c r="H202" s="233">
        <v>246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247</v>
      </c>
      <c r="AU202" s="239" t="s">
        <v>81</v>
      </c>
      <c r="AV202" s="12" t="s">
        <v>81</v>
      </c>
      <c r="AW202" s="12" t="s">
        <v>35</v>
      </c>
      <c r="AX202" s="12" t="s">
        <v>79</v>
      </c>
      <c r="AY202" s="239" t="s">
        <v>120</v>
      </c>
    </row>
    <row r="203" spans="2:65" s="1" customFormat="1" ht="25.5" customHeight="1">
      <c r="B203" s="40"/>
      <c r="C203" s="209" t="s">
        <v>448</v>
      </c>
      <c r="D203" s="209" t="s">
        <v>241</v>
      </c>
      <c r="E203" s="210" t="s">
        <v>449</v>
      </c>
      <c r="F203" s="211" t="s">
        <v>450</v>
      </c>
      <c r="G203" s="212" t="s">
        <v>200</v>
      </c>
      <c r="H203" s="213">
        <v>246</v>
      </c>
      <c r="I203" s="214"/>
      <c r="J203" s="215">
        <f>ROUND(I203*H203,2)</f>
        <v>0</v>
      </c>
      <c r="K203" s="211" t="s">
        <v>252</v>
      </c>
      <c r="L203" s="60"/>
      <c r="M203" s="216" t="s">
        <v>21</v>
      </c>
      <c r="N203" s="217" t="s">
        <v>42</v>
      </c>
      <c r="O203" s="41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3" t="s">
        <v>126</v>
      </c>
      <c r="AT203" s="23" t="s">
        <v>241</v>
      </c>
      <c r="AU203" s="23" t="s">
        <v>81</v>
      </c>
      <c r="AY203" s="23" t="s">
        <v>120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3" t="s">
        <v>79</v>
      </c>
      <c r="BK203" s="203">
        <f>ROUND(I203*H203,2)</f>
        <v>0</v>
      </c>
      <c r="BL203" s="23" t="s">
        <v>126</v>
      </c>
      <c r="BM203" s="23" t="s">
        <v>451</v>
      </c>
    </row>
    <row r="204" spans="2:65" s="12" customFormat="1" ht="13.5">
      <c r="B204" s="229"/>
      <c r="C204" s="230"/>
      <c r="D204" s="220" t="s">
        <v>247</v>
      </c>
      <c r="E204" s="231" t="s">
        <v>21</v>
      </c>
      <c r="F204" s="232" t="s">
        <v>199</v>
      </c>
      <c r="G204" s="230"/>
      <c r="H204" s="233">
        <v>246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247</v>
      </c>
      <c r="AU204" s="239" t="s">
        <v>81</v>
      </c>
      <c r="AV204" s="12" t="s">
        <v>81</v>
      </c>
      <c r="AW204" s="12" t="s">
        <v>35</v>
      </c>
      <c r="AX204" s="12" t="s">
        <v>79</v>
      </c>
      <c r="AY204" s="239" t="s">
        <v>120</v>
      </c>
    </row>
    <row r="205" spans="2:65" s="1" customFormat="1" ht="25.5" customHeight="1">
      <c r="B205" s="40"/>
      <c r="C205" s="209" t="s">
        <v>452</v>
      </c>
      <c r="D205" s="209" t="s">
        <v>241</v>
      </c>
      <c r="E205" s="210" t="s">
        <v>453</v>
      </c>
      <c r="F205" s="211" t="s">
        <v>454</v>
      </c>
      <c r="G205" s="212" t="s">
        <v>200</v>
      </c>
      <c r="H205" s="213">
        <v>246</v>
      </c>
      <c r="I205" s="214"/>
      <c r="J205" s="215">
        <f>ROUND(I205*H205,2)</f>
        <v>0</v>
      </c>
      <c r="K205" s="211" t="s">
        <v>245</v>
      </c>
      <c r="L205" s="60"/>
      <c r="M205" s="216" t="s">
        <v>21</v>
      </c>
      <c r="N205" s="217" t="s">
        <v>42</v>
      </c>
      <c r="O205" s="4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3" t="s">
        <v>126</v>
      </c>
      <c r="AT205" s="23" t="s">
        <v>241</v>
      </c>
      <c r="AU205" s="23" t="s">
        <v>81</v>
      </c>
      <c r="AY205" s="23" t="s">
        <v>120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3" t="s">
        <v>79</v>
      </c>
      <c r="BK205" s="203">
        <f>ROUND(I205*H205,2)</f>
        <v>0</v>
      </c>
      <c r="BL205" s="23" t="s">
        <v>126</v>
      </c>
      <c r="BM205" s="23" t="s">
        <v>455</v>
      </c>
    </row>
    <row r="206" spans="2:65" s="12" customFormat="1" ht="13.5">
      <c r="B206" s="229"/>
      <c r="C206" s="230"/>
      <c r="D206" s="220" t="s">
        <v>247</v>
      </c>
      <c r="E206" s="231" t="s">
        <v>21</v>
      </c>
      <c r="F206" s="232" t="s">
        <v>199</v>
      </c>
      <c r="G206" s="230"/>
      <c r="H206" s="233">
        <v>246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247</v>
      </c>
      <c r="AU206" s="239" t="s">
        <v>81</v>
      </c>
      <c r="AV206" s="12" t="s">
        <v>81</v>
      </c>
      <c r="AW206" s="12" t="s">
        <v>35</v>
      </c>
      <c r="AX206" s="12" t="s">
        <v>79</v>
      </c>
      <c r="AY206" s="239" t="s">
        <v>120</v>
      </c>
    </row>
    <row r="207" spans="2:65" s="1" customFormat="1" ht="38.25" customHeight="1">
      <c r="B207" s="40"/>
      <c r="C207" s="209" t="s">
        <v>456</v>
      </c>
      <c r="D207" s="209" t="s">
        <v>241</v>
      </c>
      <c r="E207" s="210" t="s">
        <v>457</v>
      </c>
      <c r="F207" s="211" t="s">
        <v>458</v>
      </c>
      <c r="G207" s="212" t="s">
        <v>200</v>
      </c>
      <c r="H207" s="213">
        <v>246</v>
      </c>
      <c r="I207" s="214"/>
      <c r="J207" s="215">
        <f>ROUND(I207*H207,2)</f>
        <v>0</v>
      </c>
      <c r="K207" s="211" t="s">
        <v>252</v>
      </c>
      <c r="L207" s="60"/>
      <c r="M207" s="216" t="s">
        <v>21</v>
      </c>
      <c r="N207" s="217" t="s">
        <v>42</v>
      </c>
      <c r="O207" s="41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3" t="s">
        <v>126</v>
      </c>
      <c r="AT207" s="23" t="s">
        <v>241</v>
      </c>
      <c r="AU207" s="23" t="s">
        <v>81</v>
      </c>
      <c r="AY207" s="23" t="s">
        <v>120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3" t="s">
        <v>79</v>
      </c>
      <c r="BK207" s="203">
        <f>ROUND(I207*H207,2)</f>
        <v>0</v>
      </c>
      <c r="BL207" s="23" t="s">
        <v>126</v>
      </c>
      <c r="BM207" s="23" t="s">
        <v>459</v>
      </c>
    </row>
    <row r="208" spans="2:65" s="11" customFormat="1" ht="13.5">
      <c r="B208" s="218"/>
      <c r="C208" s="219"/>
      <c r="D208" s="220" t="s">
        <v>247</v>
      </c>
      <c r="E208" s="221" t="s">
        <v>21</v>
      </c>
      <c r="F208" s="222" t="s">
        <v>248</v>
      </c>
      <c r="G208" s="219"/>
      <c r="H208" s="221" t="s">
        <v>21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247</v>
      </c>
      <c r="AU208" s="228" t="s">
        <v>81</v>
      </c>
      <c r="AV208" s="11" t="s">
        <v>79</v>
      </c>
      <c r="AW208" s="11" t="s">
        <v>35</v>
      </c>
      <c r="AX208" s="11" t="s">
        <v>71</v>
      </c>
      <c r="AY208" s="228" t="s">
        <v>120</v>
      </c>
    </row>
    <row r="209" spans="2:65" s="12" customFormat="1" ht="13.5">
      <c r="B209" s="229"/>
      <c r="C209" s="230"/>
      <c r="D209" s="220" t="s">
        <v>247</v>
      </c>
      <c r="E209" s="231" t="s">
        <v>199</v>
      </c>
      <c r="F209" s="232" t="s">
        <v>201</v>
      </c>
      <c r="G209" s="230"/>
      <c r="H209" s="233">
        <v>246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247</v>
      </c>
      <c r="AU209" s="239" t="s">
        <v>81</v>
      </c>
      <c r="AV209" s="12" t="s">
        <v>81</v>
      </c>
      <c r="AW209" s="12" t="s">
        <v>35</v>
      </c>
      <c r="AX209" s="12" t="s">
        <v>79</v>
      </c>
      <c r="AY209" s="239" t="s">
        <v>120</v>
      </c>
    </row>
    <row r="210" spans="2:65" s="1" customFormat="1" ht="51" customHeight="1">
      <c r="B210" s="40"/>
      <c r="C210" s="209" t="s">
        <v>460</v>
      </c>
      <c r="D210" s="209" t="s">
        <v>241</v>
      </c>
      <c r="E210" s="210" t="s">
        <v>461</v>
      </c>
      <c r="F210" s="211" t="s">
        <v>462</v>
      </c>
      <c r="G210" s="212" t="s">
        <v>200</v>
      </c>
      <c r="H210" s="213">
        <v>8</v>
      </c>
      <c r="I210" s="214"/>
      <c r="J210" s="215">
        <f>ROUND(I210*H210,2)</f>
        <v>0</v>
      </c>
      <c r="K210" s="211" t="s">
        <v>245</v>
      </c>
      <c r="L210" s="60"/>
      <c r="M210" s="216" t="s">
        <v>21</v>
      </c>
      <c r="N210" s="217" t="s">
        <v>42</v>
      </c>
      <c r="O210" s="41"/>
      <c r="P210" s="201">
        <f>O210*H210</f>
        <v>0</v>
      </c>
      <c r="Q210" s="201">
        <v>8.4250000000000005E-2</v>
      </c>
      <c r="R210" s="201">
        <f>Q210*H210</f>
        <v>0.67400000000000004</v>
      </c>
      <c r="S210" s="201">
        <v>0</v>
      </c>
      <c r="T210" s="202">
        <f>S210*H210</f>
        <v>0</v>
      </c>
      <c r="AR210" s="23" t="s">
        <v>126</v>
      </c>
      <c r="AT210" s="23" t="s">
        <v>241</v>
      </c>
      <c r="AU210" s="23" t="s">
        <v>81</v>
      </c>
      <c r="AY210" s="23" t="s">
        <v>120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3" t="s">
        <v>79</v>
      </c>
      <c r="BK210" s="203">
        <f>ROUND(I210*H210,2)</f>
        <v>0</v>
      </c>
      <c r="BL210" s="23" t="s">
        <v>126</v>
      </c>
      <c r="BM210" s="23" t="s">
        <v>463</v>
      </c>
    </row>
    <row r="211" spans="2:65" s="12" customFormat="1" ht="13.5">
      <c r="B211" s="229"/>
      <c r="C211" s="230"/>
      <c r="D211" s="220" t="s">
        <v>247</v>
      </c>
      <c r="E211" s="231" t="s">
        <v>21</v>
      </c>
      <c r="F211" s="232" t="s">
        <v>464</v>
      </c>
      <c r="G211" s="230"/>
      <c r="H211" s="233">
        <v>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247</v>
      </c>
      <c r="AU211" s="239" t="s">
        <v>81</v>
      </c>
      <c r="AV211" s="12" t="s">
        <v>81</v>
      </c>
      <c r="AW211" s="12" t="s">
        <v>35</v>
      </c>
      <c r="AX211" s="12" t="s">
        <v>79</v>
      </c>
      <c r="AY211" s="239" t="s">
        <v>120</v>
      </c>
    </row>
    <row r="212" spans="2:65" s="1" customFormat="1" ht="16.5" customHeight="1">
      <c r="B212" s="40"/>
      <c r="C212" s="191" t="s">
        <v>465</v>
      </c>
      <c r="D212" s="191" t="s">
        <v>122</v>
      </c>
      <c r="E212" s="192" t="s">
        <v>466</v>
      </c>
      <c r="F212" s="193" t="s">
        <v>467</v>
      </c>
      <c r="G212" s="194" t="s">
        <v>200</v>
      </c>
      <c r="H212" s="195">
        <v>1.05</v>
      </c>
      <c r="I212" s="196"/>
      <c r="J212" s="197">
        <f>ROUND(I212*H212,2)</f>
        <v>0</v>
      </c>
      <c r="K212" s="193" t="s">
        <v>21</v>
      </c>
      <c r="L212" s="198"/>
      <c r="M212" s="199" t="s">
        <v>21</v>
      </c>
      <c r="N212" s="200" t="s">
        <v>42</v>
      </c>
      <c r="O212" s="41"/>
      <c r="P212" s="201">
        <f>O212*H212</f>
        <v>0</v>
      </c>
      <c r="Q212" s="201">
        <v>0.13100000000000001</v>
      </c>
      <c r="R212" s="201">
        <f>Q212*H212</f>
        <v>0.13755000000000001</v>
      </c>
      <c r="S212" s="201">
        <v>0</v>
      </c>
      <c r="T212" s="202">
        <f>S212*H212</f>
        <v>0</v>
      </c>
      <c r="AR212" s="23" t="s">
        <v>125</v>
      </c>
      <c r="AT212" s="23" t="s">
        <v>122</v>
      </c>
      <c r="AU212" s="23" t="s">
        <v>81</v>
      </c>
      <c r="AY212" s="23" t="s">
        <v>120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79</v>
      </c>
      <c r="BK212" s="203">
        <f>ROUND(I212*H212,2)</f>
        <v>0</v>
      </c>
      <c r="BL212" s="23" t="s">
        <v>126</v>
      </c>
      <c r="BM212" s="23" t="s">
        <v>468</v>
      </c>
    </row>
    <row r="213" spans="2:65" s="11" customFormat="1" ht="13.5">
      <c r="B213" s="218"/>
      <c r="C213" s="219"/>
      <c r="D213" s="220" t="s">
        <v>247</v>
      </c>
      <c r="E213" s="221" t="s">
        <v>21</v>
      </c>
      <c r="F213" s="222" t="s">
        <v>469</v>
      </c>
      <c r="G213" s="219"/>
      <c r="H213" s="221" t="s">
        <v>21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247</v>
      </c>
      <c r="AU213" s="228" t="s">
        <v>81</v>
      </c>
      <c r="AV213" s="11" t="s">
        <v>79</v>
      </c>
      <c r="AW213" s="11" t="s">
        <v>35</v>
      </c>
      <c r="AX213" s="11" t="s">
        <v>71</v>
      </c>
      <c r="AY213" s="228" t="s">
        <v>120</v>
      </c>
    </row>
    <row r="214" spans="2:65" s="12" customFormat="1" ht="13.5">
      <c r="B214" s="229"/>
      <c r="C214" s="230"/>
      <c r="D214" s="220" t="s">
        <v>247</v>
      </c>
      <c r="E214" s="231" t="s">
        <v>228</v>
      </c>
      <c r="F214" s="232" t="s">
        <v>79</v>
      </c>
      <c r="G214" s="230"/>
      <c r="H214" s="233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AT214" s="239" t="s">
        <v>247</v>
      </c>
      <c r="AU214" s="239" t="s">
        <v>81</v>
      </c>
      <c r="AV214" s="12" t="s">
        <v>81</v>
      </c>
      <c r="AW214" s="12" t="s">
        <v>35</v>
      </c>
      <c r="AX214" s="12" t="s">
        <v>79</v>
      </c>
      <c r="AY214" s="239" t="s">
        <v>120</v>
      </c>
    </row>
    <row r="215" spans="2:65" s="12" customFormat="1" ht="13.5">
      <c r="B215" s="229"/>
      <c r="C215" s="230"/>
      <c r="D215" s="220" t="s">
        <v>247</v>
      </c>
      <c r="E215" s="230"/>
      <c r="F215" s="232" t="s">
        <v>470</v>
      </c>
      <c r="G215" s="230"/>
      <c r="H215" s="233">
        <v>1.05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247</v>
      </c>
      <c r="AU215" s="239" t="s">
        <v>81</v>
      </c>
      <c r="AV215" s="12" t="s">
        <v>81</v>
      </c>
      <c r="AW215" s="12" t="s">
        <v>6</v>
      </c>
      <c r="AX215" s="12" t="s">
        <v>79</v>
      </c>
      <c r="AY215" s="239" t="s">
        <v>120</v>
      </c>
    </row>
    <row r="216" spans="2:65" s="1" customFormat="1" ht="16.5" customHeight="1">
      <c r="B216" s="40"/>
      <c r="C216" s="191" t="s">
        <v>471</v>
      </c>
      <c r="D216" s="191" t="s">
        <v>122</v>
      </c>
      <c r="E216" s="192" t="s">
        <v>472</v>
      </c>
      <c r="F216" s="193" t="s">
        <v>473</v>
      </c>
      <c r="G216" s="194" t="s">
        <v>200</v>
      </c>
      <c r="H216" s="195">
        <v>7.35</v>
      </c>
      <c r="I216" s="196"/>
      <c r="J216" s="197">
        <f>ROUND(I216*H216,2)</f>
        <v>0</v>
      </c>
      <c r="K216" s="193" t="s">
        <v>21</v>
      </c>
      <c r="L216" s="198"/>
      <c r="M216" s="199" t="s">
        <v>21</v>
      </c>
      <c r="N216" s="200" t="s">
        <v>42</v>
      </c>
      <c r="O216" s="4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3" t="s">
        <v>125</v>
      </c>
      <c r="AT216" s="23" t="s">
        <v>122</v>
      </c>
      <c r="AU216" s="23" t="s">
        <v>81</v>
      </c>
      <c r="AY216" s="23" t="s">
        <v>120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79</v>
      </c>
      <c r="BK216" s="203">
        <f>ROUND(I216*H216,2)</f>
        <v>0</v>
      </c>
      <c r="BL216" s="23" t="s">
        <v>126</v>
      </c>
      <c r="BM216" s="23" t="s">
        <v>474</v>
      </c>
    </row>
    <row r="217" spans="2:65" s="11" customFormat="1" ht="13.5">
      <c r="B217" s="218"/>
      <c r="C217" s="219"/>
      <c r="D217" s="220" t="s">
        <v>247</v>
      </c>
      <c r="E217" s="221" t="s">
        <v>21</v>
      </c>
      <c r="F217" s="222" t="s">
        <v>469</v>
      </c>
      <c r="G217" s="219"/>
      <c r="H217" s="221" t="s">
        <v>21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247</v>
      </c>
      <c r="AU217" s="228" t="s">
        <v>81</v>
      </c>
      <c r="AV217" s="11" t="s">
        <v>79</v>
      </c>
      <c r="AW217" s="11" t="s">
        <v>35</v>
      </c>
      <c r="AX217" s="11" t="s">
        <v>71</v>
      </c>
      <c r="AY217" s="228" t="s">
        <v>120</v>
      </c>
    </row>
    <row r="218" spans="2:65" s="12" customFormat="1" ht="13.5">
      <c r="B218" s="229"/>
      <c r="C218" s="230"/>
      <c r="D218" s="220" t="s">
        <v>247</v>
      </c>
      <c r="E218" s="231" t="s">
        <v>227</v>
      </c>
      <c r="F218" s="232" t="s">
        <v>144</v>
      </c>
      <c r="G218" s="230"/>
      <c r="H218" s="233">
        <v>7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247</v>
      </c>
      <c r="AU218" s="239" t="s">
        <v>81</v>
      </c>
      <c r="AV218" s="12" t="s">
        <v>81</v>
      </c>
      <c r="AW218" s="12" t="s">
        <v>35</v>
      </c>
      <c r="AX218" s="12" t="s">
        <v>79</v>
      </c>
      <c r="AY218" s="239" t="s">
        <v>120</v>
      </c>
    </row>
    <row r="219" spans="2:65" s="12" customFormat="1" ht="13.5">
      <c r="B219" s="229"/>
      <c r="C219" s="230"/>
      <c r="D219" s="220" t="s">
        <v>247</v>
      </c>
      <c r="E219" s="230"/>
      <c r="F219" s="232" t="s">
        <v>475</v>
      </c>
      <c r="G219" s="230"/>
      <c r="H219" s="233">
        <v>7.35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247</v>
      </c>
      <c r="AU219" s="239" t="s">
        <v>81</v>
      </c>
      <c r="AV219" s="12" t="s">
        <v>81</v>
      </c>
      <c r="AW219" s="12" t="s">
        <v>6</v>
      </c>
      <c r="AX219" s="12" t="s">
        <v>79</v>
      </c>
      <c r="AY219" s="239" t="s">
        <v>120</v>
      </c>
    </row>
    <row r="220" spans="2:65" s="10" customFormat="1" ht="29.85" customHeight="1">
      <c r="B220" s="175"/>
      <c r="C220" s="176"/>
      <c r="D220" s="177" t="s">
        <v>70</v>
      </c>
      <c r="E220" s="189" t="s">
        <v>151</v>
      </c>
      <c r="F220" s="189" t="s">
        <v>476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SUM(P221:P267)</f>
        <v>0</v>
      </c>
      <c r="Q220" s="183"/>
      <c r="R220" s="184">
        <f>SUM(R221:R267)</f>
        <v>36.918077060000002</v>
      </c>
      <c r="S220" s="183"/>
      <c r="T220" s="185">
        <f>SUM(T221:T267)</f>
        <v>5.08</v>
      </c>
      <c r="AR220" s="186" t="s">
        <v>79</v>
      </c>
      <c r="AT220" s="187" t="s">
        <v>70</v>
      </c>
      <c r="AU220" s="187" t="s">
        <v>79</v>
      </c>
      <c r="AY220" s="186" t="s">
        <v>120</v>
      </c>
      <c r="BK220" s="188">
        <f>SUM(BK221:BK267)</f>
        <v>0</v>
      </c>
    </row>
    <row r="221" spans="2:65" s="1" customFormat="1" ht="25.5" customHeight="1">
      <c r="B221" s="40"/>
      <c r="C221" s="209" t="s">
        <v>477</v>
      </c>
      <c r="D221" s="209" t="s">
        <v>241</v>
      </c>
      <c r="E221" s="210" t="s">
        <v>478</v>
      </c>
      <c r="F221" s="211" t="s">
        <v>479</v>
      </c>
      <c r="G221" s="212" t="s">
        <v>158</v>
      </c>
      <c r="H221" s="213">
        <v>1</v>
      </c>
      <c r="I221" s="214"/>
      <c r="J221" s="215">
        <f>ROUND(I221*H221,2)</f>
        <v>0</v>
      </c>
      <c r="K221" s="211" t="s">
        <v>245</v>
      </c>
      <c r="L221" s="60"/>
      <c r="M221" s="216" t="s">
        <v>21</v>
      </c>
      <c r="N221" s="217" t="s">
        <v>42</v>
      </c>
      <c r="O221" s="41"/>
      <c r="P221" s="201">
        <f>O221*H221</f>
        <v>0</v>
      </c>
      <c r="Q221" s="201">
        <v>6.9999999999999999E-4</v>
      </c>
      <c r="R221" s="201">
        <f>Q221*H221</f>
        <v>6.9999999999999999E-4</v>
      </c>
      <c r="S221" s="201">
        <v>0</v>
      </c>
      <c r="T221" s="202">
        <f>S221*H221</f>
        <v>0</v>
      </c>
      <c r="AR221" s="23" t="s">
        <v>126</v>
      </c>
      <c r="AT221" s="23" t="s">
        <v>241</v>
      </c>
      <c r="AU221" s="23" t="s">
        <v>81</v>
      </c>
      <c r="AY221" s="23" t="s">
        <v>120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3" t="s">
        <v>79</v>
      </c>
      <c r="BK221" s="203">
        <f>ROUND(I221*H221,2)</f>
        <v>0</v>
      </c>
      <c r="BL221" s="23" t="s">
        <v>126</v>
      </c>
      <c r="BM221" s="23" t="s">
        <v>480</v>
      </c>
    </row>
    <row r="222" spans="2:65" s="1" customFormat="1" ht="16.5" customHeight="1">
      <c r="B222" s="40"/>
      <c r="C222" s="191" t="s">
        <v>481</v>
      </c>
      <c r="D222" s="191" t="s">
        <v>122</v>
      </c>
      <c r="E222" s="192" t="s">
        <v>482</v>
      </c>
      <c r="F222" s="193" t="s">
        <v>483</v>
      </c>
      <c r="G222" s="194" t="s">
        <v>158</v>
      </c>
      <c r="H222" s="195">
        <v>1</v>
      </c>
      <c r="I222" s="196"/>
      <c r="J222" s="197">
        <f>ROUND(I222*H222,2)</f>
        <v>0</v>
      </c>
      <c r="K222" s="193" t="s">
        <v>245</v>
      </c>
      <c r="L222" s="198"/>
      <c r="M222" s="199" t="s">
        <v>21</v>
      </c>
      <c r="N222" s="200" t="s">
        <v>42</v>
      </c>
      <c r="O222" s="41"/>
      <c r="P222" s="201">
        <f>O222*H222</f>
        <v>0</v>
      </c>
      <c r="Q222" s="201">
        <v>3.5999999999999999E-3</v>
      </c>
      <c r="R222" s="201">
        <f>Q222*H222</f>
        <v>3.5999999999999999E-3</v>
      </c>
      <c r="S222" s="201">
        <v>0</v>
      </c>
      <c r="T222" s="202">
        <f>S222*H222</f>
        <v>0</v>
      </c>
      <c r="AR222" s="23" t="s">
        <v>125</v>
      </c>
      <c r="AT222" s="23" t="s">
        <v>122</v>
      </c>
      <c r="AU222" s="23" t="s">
        <v>81</v>
      </c>
      <c r="AY222" s="23" t="s">
        <v>120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3" t="s">
        <v>79</v>
      </c>
      <c r="BK222" s="203">
        <f>ROUND(I222*H222,2)</f>
        <v>0</v>
      </c>
      <c r="BL222" s="23" t="s">
        <v>126</v>
      </c>
      <c r="BM222" s="23" t="s">
        <v>484</v>
      </c>
    </row>
    <row r="223" spans="2:65" s="1" customFormat="1" ht="16.5" customHeight="1">
      <c r="B223" s="40"/>
      <c r="C223" s="191" t="s">
        <v>485</v>
      </c>
      <c r="D223" s="191" t="s">
        <v>122</v>
      </c>
      <c r="E223" s="192" t="s">
        <v>486</v>
      </c>
      <c r="F223" s="193" t="s">
        <v>487</v>
      </c>
      <c r="G223" s="194" t="s">
        <v>158</v>
      </c>
      <c r="H223" s="195">
        <v>1</v>
      </c>
      <c r="I223" s="196"/>
      <c r="J223" s="197">
        <f>ROUND(I223*H223,2)</f>
        <v>0</v>
      </c>
      <c r="K223" s="193" t="s">
        <v>252</v>
      </c>
      <c r="L223" s="198"/>
      <c r="M223" s="199" t="s">
        <v>21</v>
      </c>
      <c r="N223" s="200" t="s">
        <v>42</v>
      </c>
      <c r="O223" s="41"/>
      <c r="P223" s="201">
        <f>O223*H223</f>
        <v>0</v>
      </c>
      <c r="Q223" s="201">
        <v>5.9999999999999995E-4</v>
      </c>
      <c r="R223" s="201">
        <f>Q223*H223</f>
        <v>5.9999999999999995E-4</v>
      </c>
      <c r="S223" s="201">
        <v>0</v>
      </c>
      <c r="T223" s="202">
        <f>S223*H223</f>
        <v>0</v>
      </c>
      <c r="AR223" s="23" t="s">
        <v>125</v>
      </c>
      <c r="AT223" s="23" t="s">
        <v>122</v>
      </c>
      <c r="AU223" s="23" t="s">
        <v>81</v>
      </c>
      <c r="AY223" s="23" t="s">
        <v>120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3" t="s">
        <v>79</v>
      </c>
      <c r="BK223" s="203">
        <f>ROUND(I223*H223,2)</f>
        <v>0</v>
      </c>
      <c r="BL223" s="23" t="s">
        <v>126</v>
      </c>
      <c r="BM223" s="23" t="s">
        <v>488</v>
      </c>
    </row>
    <row r="224" spans="2:65" s="12" customFormat="1" ht="13.5">
      <c r="B224" s="229"/>
      <c r="C224" s="230"/>
      <c r="D224" s="220" t="s">
        <v>247</v>
      </c>
      <c r="E224" s="230"/>
      <c r="F224" s="232" t="s">
        <v>489</v>
      </c>
      <c r="G224" s="230"/>
      <c r="H224" s="233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247</v>
      </c>
      <c r="AU224" s="239" t="s">
        <v>81</v>
      </c>
      <c r="AV224" s="12" t="s">
        <v>81</v>
      </c>
      <c r="AW224" s="12" t="s">
        <v>6</v>
      </c>
      <c r="AX224" s="12" t="s">
        <v>79</v>
      </c>
      <c r="AY224" s="239" t="s">
        <v>120</v>
      </c>
    </row>
    <row r="225" spans="2:65" s="1" customFormat="1" ht="16.5" customHeight="1">
      <c r="B225" s="40"/>
      <c r="C225" s="191" t="s">
        <v>490</v>
      </c>
      <c r="D225" s="191" t="s">
        <v>122</v>
      </c>
      <c r="E225" s="192" t="s">
        <v>491</v>
      </c>
      <c r="F225" s="193" t="s">
        <v>492</v>
      </c>
      <c r="G225" s="194" t="s">
        <v>158</v>
      </c>
      <c r="H225" s="195">
        <v>1</v>
      </c>
      <c r="I225" s="196"/>
      <c r="J225" s="197">
        <f>ROUND(I225*H225,2)</f>
        <v>0</v>
      </c>
      <c r="K225" s="193" t="s">
        <v>245</v>
      </c>
      <c r="L225" s="198"/>
      <c r="M225" s="199" t="s">
        <v>21</v>
      </c>
      <c r="N225" s="200" t="s">
        <v>42</v>
      </c>
      <c r="O225" s="41"/>
      <c r="P225" s="201">
        <f>O225*H225</f>
        <v>0</v>
      </c>
      <c r="Q225" s="201">
        <v>6.1000000000000004E-3</v>
      </c>
      <c r="R225" s="201">
        <f>Q225*H225</f>
        <v>6.1000000000000004E-3</v>
      </c>
      <c r="S225" s="201">
        <v>0</v>
      </c>
      <c r="T225" s="202">
        <f>S225*H225</f>
        <v>0</v>
      </c>
      <c r="AR225" s="23" t="s">
        <v>125</v>
      </c>
      <c r="AT225" s="23" t="s">
        <v>122</v>
      </c>
      <c r="AU225" s="23" t="s">
        <v>81</v>
      </c>
      <c r="AY225" s="23" t="s">
        <v>120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79</v>
      </c>
      <c r="BK225" s="203">
        <f>ROUND(I225*H225,2)</f>
        <v>0</v>
      </c>
      <c r="BL225" s="23" t="s">
        <v>126</v>
      </c>
      <c r="BM225" s="23" t="s">
        <v>493</v>
      </c>
    </row>
    <row r="226" spans="2:65" s="1" customFormat="1" ht="16.5" customHeight="1">
      <c r="B226" s="40"/>
      <c r="C226" s="191" t="s">
        <v>226</v>
      </c>
      <c r="D226" s="191" t="s">
        <v>122</v>
      </c>
      <c r="E226" s="192" t="s">
        <v>494</v>
      </c>
      <c r="F226" s="193" t="s">
        <v>495</v>
      </c>
      <c r="G226" s="194" t="s">
        <v>158</v>
      </c>
      <c r="H226" s="195">
        <v>1</v>
      </c>
      <c r="I226" s="196"/>
      <c r="J226" s="197">
        <f>ROUND(I226*H226,2)</f>
        <v>0</v>
      </c>
      <c r="K226" s="193" t="s">
        <v>245</v>
      </c>
      <c r="L226" s="198"/>
      <c r="M226" s="199" t="s">
        <v>21</v>
      </c>
      <c r="N226" s="200" t="s">
        <v>42</v>
      </c>
      <c r="O226" s="41"/>
      <c r="P226" s="201">
        <f>O226*H226</f>
        <v>0</v>
      </c>
      <c r="Q226" s="201">
        <v>3.0000000000000001E-3</v>
      </c>
      <c r="R226" s="201">
        <f>Q226*H226</f>
        <v>3.0000000000000001E-3</v>
      </c>
      <c r="S226" s="201">
        <v>0</v>
      </c>
      <c r="T226" s="202">
        <f>S226*H226</f>
        <v>0</v>
      </c>
      <c r="AR226" s="23" t="s">
        <v>125</v>
      </c>
      <c r="AT226" s="23" t="s">
        <v>122</v>
      </c>
      <c r="AU226" s="23" t="s">
        <v>81</v>
      </c>
      <c r="AY226" s="23" t="s">
        <v>120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3" t="s">
        <v>79</v>
      </c>
      <c r="BK226" s="203">
        <f>ROUND(I226*H226,2)</f>
        <v>0</v>
      </c>
      <c r="BL226" s="23" t="s">
        <v>126</v>
      </c>
      <c r="BM226" s="23" t="s">
        <v>496</v>
      </c>
    </row>
    <row r="227" spans="2:65" s="1" customFormat="1" ht="16.5" customHeight="1">
      <c r="B227" s="40"/>
      <c r="C227" s="191" t="s">
        <v>497</v>
      </c>
      <c r="D227" s="191" t="s">
        <v>122</v>
      </c>
      <c r="E227" s="192" t="s">
        <v>498</v>
      </c>
      <c r="F227" s="193" t="s">
        <v>499</v>
      </c>
      <c r="G227" s="194" t="s">
        <v>158</v>
      </c>
      <c r="H227" s="195">
        <v>1</v>
      </c>
      <c r="I227" s="196"/>
      <c r="J227" s="197">
        <f>ROUND(I227*H227,2)</f>
        <v>0</v>
      </c>
      <c r="K227" s="193" t="s">
        <v>245</v>
      </c>
      <c r="L227" s="198"/>
      <c r="M227" s="199" t="s">
        <v>21</v>
      </c>
      <c r="N227" s="200" t="s">
        <v>42</v>
      </c>
      <c r="O227" s="41"/>
      <c r="P227" s="201">
        <f>O227*H227</f>
        <v>0</v>
      </c>
      <c r="Q227" s="201">
        <v>1E-4</v>
      </c>
      <c r="R227" s="201">
        <f>Q227*H227</f>
        <v>1E-4</v>
      </c>
      <c r="S227" s="201">
        <v>0</v>
      </c>
      <c r="T227" s="202">
        <f>S227*H227</f>
        <v>0</v>
      </c>
      <c r="AR227" s="23" t="s">
        <v>125</v>
      </c>
      <c r="AT227" s="23" t="s">
        <v>122</v>
      </c>
      <c r="AU227" s="23" t="s">
        <v>81</v>
      </c>
      <c r="AY227" s="23" t="s">
        <v>120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3" t="s">
        <v>79</v>
      </c>
      <c r="BK227" s="203">
        <f>ROUND(I227*H227,2)</f>
        <v>0</v>
      </c>
      <c r="BL227" s="23" t="s">
        <v>126</v>
      </c>
      <c r="BM227" s="23" t="s">
        <v>500</v>
      </c>
    </row>
    <row r="228" spans="2:65" s="1" customFormat="1" ht="25.5" customHeight="1">
      <c r="B228" s="40"/>
      <c r="C228" s="209" t="s">
        <v>501</v>
      </c>
      <c r="D228" s="209" t="s">
        <v>241</v>
      </c>
      <c r="E228" s="210" t="s">
        <v>502</v>
      </c>
      <c r="F228" s="211" t="s">
        <v>503</v>
      </c>
      <c r="G228" s="212" t="s">
        <v>210</v>
      </c>
      <c r="H228" s="213">
        <v>39</v>
      </c>
      <c r="I228" s="214"/>
      <c r="J228" s="215">
        <f>ROUND(I228*H228,2)</f>
        <v>0</v>
      </c>
      <c r="K228" s="211" t="s">
        <v>252</v>
      </c>
      <c r="L228" s="60"/>
      <c r="M228" s="216" t="s">
        <v>21</v>
      </c>
      <c r="N228" s="217" t="s">
        <v>42</v>
      </c>
      <c r="O228" s="41"/>
      <c r="P228" s="201">
        <f>O228*H228</f>
        <v>0</v>
      </c>
      <c r="Q228" s="201">
        <v>2.0000000000000001E-4</v>
      </c>
      <c r="R228" s="201">
        <f>Q228*H228</f>
        <v>7.8000000000000005E-3</v>
      </c>
      <c r="S228" s="201">
        <v>0</v>
      </c>
      <c r="T228" s="202">
        <f>S228*H228</f>
        <v>0</v>
      </c>
      <c r="AR228" s="23" t="s">
        <v>126</v>
      </c>
      <c r="AT228" s="23" t="s">
        <v>241</v>
      </c>
      <c r="AU228" s="23" t="s">
        <v>81</v>
      </c>
      <c r="AY228" s="23" t="s">
        <v>120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79</v>
      </c>
      <c r="BK228" s="203">
        <f>ROUND(I228*H228,2)</f>
        <v>0</v>
      </c>
      <c r="BL228" s="23" t="s">
        <v>126</v>
      </c>
      <c r="BM228" s="23" t="s">
        <v>504</v>
      </c>
    </row>
    <row r="229" spans="2:65" s="11" customFormat="1" ht="13.5">
      <c r="B229" s="218"/>
      <c r="C229" s="219"/>
      <c r="D229" s="220" t="s">
        <v>247</v>
      </c>
      <c r="E229" s="221" t="s">
        <v>21</v>
      </c>
      <c r="F229" s="222" t="s">
        <v>505</v>
      </c>
      <c r="G229" s="219"/>
      <c r="H229" s="221" t="s">
        <v>21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247</v>
      </c>
      <c r="AU229" s="228" t="s">
        <v>81</v>
      </c>
      <c r="AV229" s="11" t="s">
        <v>79</v>
      </c>
      <c r="AW229" s="11" t="s">
        <v>35</v>
      </c>
      <c r="AX229" s="11" t="s">
        <v>71</v>
      </c>
      <c r="AY229" s="228" t="s">
        <v>120</v>
      </c>
    </row>
    <row r="230" spans="2:65" s="12" customFormat="1" ht="13.5">
      <c r="B230" s="229"/>
      <c r="C230" s="230"/>
      <c r="D230" s="220" t="s">
        <v>247</v>
      </c>
      <c r="E230" s="231" t="s">
        <v>212</v>
      </c>
      <c r="F230" s="232" t="s">
        <v>506</v>
      </c>
      <c r="G230" s="230"/>
      <c r="H230" s="233">
        <v>39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247</v>
      </c>
      <c r="AU230" s="239" t="s">
        <v>81</v>
      </c>
      <c r="AV230" s="12" t="s">
        <v>81</v>
      </c>
      <c r="AW230" s="12" t="s">
        <v>35</v>
      </c>
      <c r="AX230" s="12" t="s">
        <v>79</v>
      </c>
      <c r="AY230" s="239" t="s">
        <v>120</v>
      </c>
    </row>
    <row r="231" spans="2:65" s="1" customFormat="1" ht="25.5" customHeight="1">
      <c r="B231" s="40"/>
      <c r="C231" s="209" t="s">
        <v>507</v>
      </c>
      <c r="D231" s="209" t="s">
        <v>241</v>
      </c>
      <c r="E231" s="210" t="s">
        <v>508</v>
      </c>
      <c r="F231" s="211" t="s">
        <v>509</v>
      </c>
      <c r="G231" s="212" t="s">
        <v>200</v>
      </c>
      <c r="H231" s="213">
        <v>1</v>
      </c>
      <c r="I231" s="214"/>
      <c r="J231" s="215">
        <f>ROUND(I231*H231,2)</f>
        <v>0</v>
      </c>
      <c r="K231" s="211" t="s">
        <v>252</v>
      </c>
      <c r="L231" s="60"/>
      <c r="M231" s="216" t="s">
        <v>21</v>
      </c>
      <c r="N231" s="217" t="s">
        <v>42</v>
      </c>
      <c r="O231" s="41"/>
      <c r="P231" s="201">
        <f>O231*H231</f>
        <v>0</v>
      </c>
      <c r="Q231" s="201">
        <v>1.6000000000000001E-3</v>
      </c>
      <c r="R231" s="201">
        <f>Q231*H231</f>
        <v>1.6000000000000001E-3</v>
      </c>
      <c r="S231" s="201">
        <v>0</v>
      </c>
      <c r="T231" s="202">
        <f>S231*H231</f>
        <v>0</v>
      </c>
      <c r="AR231" s="23" t="s">
        <v>126</v>
      </c>
      <c r="AT231" s="23" t="s">
        <v>241</v>
      </c>
      <c r="AU231" s="23" t="s">
        <v>81</v>
      </c>
      <c r="AY231" s="23" t="s">
        <v>120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79</v>
      </c>
      <c r="BK231" s="203">
        <f>ROUND(I231*H231,2)</f>
        <v>0</v>
      </c>
      <c r="BL231" s="23" t="s">
        <v>126</v>
      </c>
      <c r="BM231" s="23" t="s">
        <v>510</v>
      </c>
    </row>
    <row r="232" spans="2:65" s="12" customFormat="1" ht="13.5">
      <c r="B232" s="229"/>
      <c r="C232" s="230"/>
      <c r="D232" s="220" t="s">
        <v>247</v>
      </c>
      <c r="E232" s="231" t="s">
        <v>21</v>
      </c>
      <c r="F232" s="232" t="s">
        <v>79</v>
      </c>
      <c r="G232" s="230"/>
      <c r="H232" s="233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247</v>
      </c>
      <c r="AU232" s="239" t="s">
        <v>81</v>
      </c>
      <c r="AV232" s="12" t="s">
        <v>81</v>
      </c>
      <c r="AW232" s="12" t="s">
        <v>35</v>
      </c>
      <c r="AX232" s="12" t="s">
        <v>79</v>
      </c>
      <c r="AY232" s="239" t="s">
        <v>120</v>
      </c>
    </row>
    <row r="233" spans="2:65" s="1" customFormat="1" ht="16.5" customHeight="1">
      <c r="B233" s="40"/>
      <c r="C233" s="191" t="s">
        <v>511</v>
      </c>
      <c r="D233" s="191" t="s">
        <v>122</v>
      </c>
      <c r="E233" s="192" t="s">
        <v>512</v>
      </c>
      <c r="F233" s="193" t="s">
        <v>513</v>
      </c>
      <c r="G233" s="194" t="s">
        <v>210</v>
      </c>
      <c r="H233" s="195">
        <v>7.2</v>
      </c>
      <c r="I233" s="196"/>
      <c r="J233" s="197">
        <f>ROUND(I233*H233,2)</f>
        <v>0</v>
      </c>
      <c r="K233" s="193" t="s">
        <v>21</v>
      </c>
      <c r="L233" s="198"/>
      <c r="M233" s="199" t="s">
        <v>21</v>
      </c>
      <c r="N233" s="200" t="s">
        <v>42</v>
      </c>
      <c r="O233" s="41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3" t="s">
        <v>125</v>
      </c>
      <c r="AT233" s="23" t="s">
        <v>122</v>
      </c>
      <c r="AU233" s="23" t="s">
        <v>81</v>
      </c>
      <c r="AY233" s="23" t="s">
        <v>120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3" t="s">
        <v>79</v>
      </c>
      <c r="BK233" s="203">
        <f>ROUND(I233*H233,2)</f>
        <v>0</v>
      </c>
      <c r="BL233" s="23" t="s">
        <v>126</v>
      </c>
      <c r="BM233" s="23" t="s">
        <v>514</v>
      </c>
    </row>
    <row r="234" spans="2:65" s="11" customFormat="1" ht="13.5">
      <c r="B234" s="218"/>
      <c r="C234" s="219"/>
      <c r="D234" s="220" t="s">
        <v>247</v>
      </c>
      <c r="E234" s="221" t="s">
        <v>21</v>
      </c>
      <c r="F234" s="222" t="s">
        <v>505</v>
      </c>
      <c r="G234" s="219"/>
      <c r="H234" s="221" t="s">
        <v>21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247</v>
      </c>
      <c r="AU234" s="228" t="s">
        <v>81</v>
      </c>
      <c r="AV234" s="11" t="s">
        <v>79</v>
      </c>
      <c r="AW234" s="11" t="s">
        <v>35</v>
      </c>
      <c r="AX234" s="11" t="s">
        <v>71</v>
      </c>
      <c r="AY234" s="228" t="s">
        <v>120</v>
      </c>
    </row>
    <row r="235" spans="2:65" s="12" customFormat="1" ht="13.5">
      <c r="B235" s="229"/>
      <c r="C235" s="230"/>
      <c r="D235" s="220" t="s">
        <v>247</v>
      </c>
      <c r="E235" s="231" t="s">
        <v>21</v>
      </c>
      <c r="F235" s="232" t="s">
        <v>515</v>
      </c>
      <c r="G235" s="230"/>
      <c r="H235" s="233">
        <v>7.2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247</v>
      </c>
      <c r="AU235" s="239" t="s">
        <v>81</v>
      </c>
      <c r="AV235" s="12" t="s">
        <v>81</v>
      </c>
      <c r="AW235" s="12" t="s">
        <v>35</v>
      </c>
      <c r="AX235" s="12" t="s">
        <v>79</v>
      </c>
      <c r="AY235" s="239" t="s">
        <v>120</v>
      </c>
    </row>
    <row r="236" spans="2:65" s="1" customFormat="1" ht="25.5" customHeight="1">
      <c r="B236" s="40"/>
      <c r="C236" s="209" t="s">
        <v>516</v>
      </c>
      <c r="D236" s="209" t="s">
        <v>241</v>
      </c>
      <c r="E236" s="210" t="s">
        <v>517</v>
      </c>
      <c r="F236" s="211" t="s">
        <v>518</v>
      </c>
      <c r="G236" s="212" t="s">
        <v>210</v>
      </c>
      <c r="H236" s="213">
        <v>64.44</v>
      </c>
      <c r="I236" s="214"/>
      <c r="J236" s="215">
        <f>ROUND(I236*H236,2)</f>
        <v>0</v>
      </c>
      <c r="K236" s="211" t="s">
        <v>252</v>
      </c>
      <c r="L236" s="60"/>
      <c r="M236" s="216" t="s">
        <v>21</v>
      </c>
      <c r="N236" s="217" t="s">
        <v>42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126</v>
      </c>
      <c r="AT236" s="23" t="s">
        <v>241</v>
      </c>
      <c r="AU236" s="23" t="s">
        <v>81</v>
      </c>
      <c r="AY236" s="23" t="s">
        <v>120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79</v>
      </c>
      <c r="BK236" s="203">
        <f>ROUND(I236*H236,2)</f>
        <v>0</v>
      </c>
      <c r="BL236" s="23" t="s">
        <v>126</v>
      </c>
      <c r="BM236" s="23" t="s">
        <v>519</v>
      </c>
    </row>
    <row r="237" spans="2:65" s="12" customFormat="1" ht="13.5">
      <c r="B237" s="229"/>
      <c r="C237" s="230"/>
      <c r="D237" s="220" t="s">
        <v>247</v>
      </c>
      <c r="E237" s="231" t="s">
        <v>21</v>
      </c>
      <c r="F237" s="232" t="s">
        <v>520</v>
      </c>
      <c r="G237" s="230"/>
      <c r="H237" s="233">
        <v>64.44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247</v>
      </c>
      <c r="AU237" s="239" t="s">
        <v>81</v>
      </c>
      <c r="AV237" s="12" t="s">
        <v>81</v>
      </c>
      <c r="AW237" s="12" t="s">
        <v>35</v>
      </c>
      <c r="AX237" s="12" t="s">
        <v>79</v>
      </c>
      <c r="AY237" s="239" t="s">
        <v>120</v>
      </c>
    </row>
    <row r="238" spans="2:65" s="1" customFormat="1" ht="38.25" customHeight="1">
      <c r="B238" s="40"/>
      <c r="C238" s="209" t="s">
        <v>521</v>
      </c>
      <c r="D238" s="209" t="s">
        <v>241</v>
      </c>
      <c r="E238" s="210" t="s">
        <v>522</v>
      </c>
      <c r="F238" s="211" t="s">
        <v>523</v>
      </c>
      <c r="G238" s="212" t="s">
        <v>210</v>
      </c>
      <c r="H238" s="213">
        <v>73.16</v>
      </c>
      <c r="I238" s="214"/>
      <c r="J238" s="215">
        <f>ROUND(I238*H238,2)</f>
        <v>0</v>
      </c>
      <c r="K238" s="211" t="s">
        <v>245</v>
      </c>
      <c r="L238" s="60"/>
      <c r="M238" s="216" t="s">
        <v>21</v>
      </c>
      <c r="N238" s="217" t="s">
        <v>42</v>
      </c>
      <c r="O238" s="41"/>
      <c r="P238" s="201">
        <f>O238*H238</f>
        <v>0</v>
      </c>
      <c r="Q238" s="201">
        <v>7.1900000000000006E-2</v>
      </c>
      <c r="R238" s="201">
        <f>Q238*H238</f>
        <v>5.2602039999999999</v>
      </c>
      <c r="S238" s="201">
        <v>0</v>
      </c>
      <c r="T238" s="202">
        <f>S238*H238</f>
        <v>0</v>
      </c>
      <c r="AR238" s="23" t="s">
        <v>126</v>
      </c>
      <c r="AT238" s="23" t="s">
        <v>241</v>
      </c>
      <c r="AU238" s="23" t="s">
        <v>81</v>
      </c>
      <c r="AY238" s="23" t="s">
        <v>120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79</v>
      </c>
      <c r="BK238" s="203">
        <f>ROUND(I238*H238,2)</f>
        <v>0</v>
      </c>
      <c r="BL238" s="23" t="s">
        <v>126</v>
      </c>
      <c r="BM238" s="23" t="s">
        <v>524</v>
      </c>
    </row>
    <row r="239" spans="2:65" s="11" customFormat="1" ht="13.5">
      <c r="B239" s="218"/>
      <c r="C239" s="219"/>
      <c r="D239" s="220" t="s">
        <v>247</v>
      </c>
      <c r="E239" s="221" t="s">
        <v>21</v>
      </c>
      <c r="F239" s="222" t="s">
        <v>525</v>
      </c>
      <c r="G239" s="219"/>
      <c r="H239" s="221" t="s">
        <v>21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247</v>
      </c>
      <c r="AU239" s="228" t="s">
        <v>81</v>
      </c>
      <c r="AV239" s="11" t="s">
        <v>79</v>
      </c>
      <c r="AW239" s="11" t="s">
        <v>35</v>
      </c>
      <c r="AX239" s="11" t="s">
        <v>71</v>
      </c>
      <c r="AY239" s="228" t="s">
        <v>120</v>
      </c>
    </row>
    <row r="240" spans="2:65" s="12" customFormat="1" ht="13.5">
      <c r="B240" s="229"/>
      <c r="C240" s="230"/>
      <c r="D240" s="220" t="s">
        <v>247</v>
      </c>
      <c r="E240" s="231" t="s">
        <v>214</v>
      </c>
      <c r="F240" s="232" t="s">
        <v>526</v>
      </c>
      <c r="G240" s="230"/>
      <c r="H240" s="233">
        <v>73.16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247</v>
      </c>
      <c r="AU240" s="239" t="s">
        <v>81</v>
      </c>
      <c r="AV240" s="12" t="s">
        <v>81</v>
      </c>
      <c r="AW240" s="12" t="s">
        <v>35</v>
      </c>
      <c r="AX240" s="12" t="s">
        <v>79</v>
      </c>
      <c r="AY240" s="239" t="s">
        <v>120</v>
      </c>
    </row>
    <row r="241" spans="2:65" s="1" customFormat="1" ht="16.5" customHeight="1">
      <c r="B241" s="40"/>
      <c r="C241" s="191" t="s">
        <v>527</v>
      </c>
      <c r="D241" s="191" t="s">
        <v>122</v>
      </c>
      <c r="E241" s="192" t="s">
        <v>528</v>
      </c>
      <c r="F241" s="193" t="s">
        <v>529</v>
      </c>
      <c r="G241" s="194" t="s">
        <v>324</v>
      </c>
      <c r="H241" s="195">
        <v>3.0720000000000001</v>
      </c>
      <c r="I241" s="196"/>
      <c r="J241" s="197">
        <f>ROUND(I241*H241,2)</f>
        <v>0</v>
      </c>
      <c r="K241" s="193" t="s">
        <v>245</v>
      </c>
      <c r="L241" s="198"/>
      <c r="M241" s="199" t="s">
        <v>21</v>
      </c>
      <c r="N241" s="200" t="s">
        <v>42</v>
      </c>
      <c r="O241" s="41"/>
      <c r="P241" s="201">
        <f>O241*H241</f>
        <v>0</v>
      </c>
      <c r="Q241" s="201">
        <v>1</v>
      </c>
      <c r="R241" s="201">
        <f>Q241*H241</f>
        <v>3.0720000000000001</v>
      </c>
      <c r="S241" s="201">
        <v>0</v>
      </c>
      <c r="T241" s="202">
        <f>S241*H241</f>
        <v>0</v>
      </c>
      <c r="AR241" s="23" t="s">
        <v>125</v>
      </c>
      <c r="AT241" s="23" t="s">
        <v>122</v>
      </c>
      <c r="AU241" s="23" t="s">
        <v>81</v>
      </c>
      <c r="AY241" s="23" t="s">
        <v>120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3" t="s">
        <v>79</v>
      </c>
      <c r="BK241" s="203">
        <f>ROUND(I241*H241,2)</f>
        <v>0</v>
      </c>
      <c r="BL241" s="23" t="s">
        <v>126</v>
      </c>
      <c r="BM241" s="23" t="s">
        <v>530</v>
      </c>
    </row>
    <row r="242" spans="2:65" s="11" customFormat="1" ht="13.5">
      <c r="B242" s="218"/>
      <c r="C242" s="219"/>
      <c r="D242" s="220" t="s">
        <v>247</v>
      </c>
      <c r="E242" s="221" t="s">
        <v>21</v>
      </c>
      <c r="F242" s="222" t="s">
        <v>469</v>
      </c>
      <c r="G242" s="219"/>
      <c r="H242" s="221" t="s">
        <v>21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247</v>
      </c>
      <c r="AU242" s="228" t="s">
        <v>81</v>
      </c>
      <c r="AV242" s="11" t="s">
        <v>79</v>
      </c>
      <c r="AW242" s="11" t="s">
        <v>35</v>
      </c>
      <c r="AX242" s="11" t="s">
        <v>71</v>
      </c>
      <c r="AY242" s="228" t="s">
        <v>120</v>
      </c>
    </row>
    <row r="243" spans="2:65" s="12" customFormat="1" ht="13.5">
      <c r="B243" s="229"/>
      <c r="C243" s="230"/>
      <c r="D243" s="220" t="s">
        <v>247</v>
      </c>
      <c r="E243" s="231" t="s">
        <v>21</v>
      </c>
      <c r="F243" s="232" t="s">
        <v>531</v>
      </c>
      <c r="G243" s="230"/>
      <c r="H243" s="233">
        <v>2.9260000000000002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247</v>
      </c>
      <c r="AU243" s="239" t="s">
        <v>81</v>
      </c>
      <c r="AV243" s="12" t="s">
        <v>81</v>
      </c>
      <c r="AW243" s="12" t="s">
        <v>35</v>
      </c>
      <c r="AX243" s="12" t="s">
        <v>79</v>
      </c>
      <c r="AY243" s="239" t="s">
        <v>120</v>
      </c>
    </row>
    <row r="244" spans="2:65" s="12" customFormat="1" ht="13.5">
      <c r="B244" s="229"/>
      <c r="C244" s="230"/>
      <c r="D244" s="220" t="s">
        <v>247</v>
      </c>
      <c r="E244" s="230"/>
      <c r="F244" s="232" t="s">
        <v>532</v>
      </c>
      <c r="G244" s="230"/>
      <c r="H244" s="233">
        <v>3.0720000000000001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247</v>
      </c>
      <c r="AU244" s="239" t="s">
        <v>81</v>
      </c>
      <c r="AV244" s="12" t="s">
        <v>81</v>
      </c>
      <c r="AW244" s="12" t="s">
        <v>6</v>
      </c>
      <c r="AX244" s="12" t="s">
        <v>79</v>
      </c>
      <c r="AY244" s="239" t="s">
        <v>120</v>
      </c>
    </row>
    <row r="245" spans="2:65" s="1" customFormat="1" ht="38.25" customHeight="1">
      <c r="B245" s="40"/>
      <c r="C245" s="209" t="s">
        <v>533</v>
      </c>
      <c r="D245" s="209" t="s">
        <v>241</v>
      </c>
      <c r="E245" s="210" t="s">
        <v>534</v>
      </c>
      <c r="F245" s="211" t="s">
        <v>535</v>
      </c>
      <c r="G245" s="212" t="s">
        <v>210</v>
      </c>
      <c r="H245" s="213">
        <v>74.02</v>
      </c>
      <c r="I245" s="214"/>
      <c r="J245" s="215">
        <f>ROUND(I245*H245,2)</f>
        <v>0</v>
      </c>
      <c r="K245" s="211" t="s">
        <v>245</v>
      </c>
      <c r="L245" s="60"/>
      <c r="M245" s="216" t="s">
        <v>21</v>
      </c>
      <c r="N245" s="217" t="s">
        <v>42</v>
      </c>
      <c r="O245" s="41"/>
      <c r="P245" s="201">
        <f>O245*H245</f>
        <v>0</v>
      </c>
      <c r="Q245" s="201">
        <v>0.15540000000000001</v>
      </c>
      <c r="R245" s="201">
        <f>Q245*H245</f>
        <v>11.502708</v>
      </c>
      <c r="S245" s="201">
        <v>0</v>
      </c>
      <c r="T245" s="202">
        <f>S245*H245</f>
        <v>0</v>
      </c>
      <c r="AR245" s="23" t="s">
        <v>126</v>
      </c>
      <c r="AT245" s="23" t="s">
        <v>241</v>
      </c>
      <c r="AU245" s="23" t="s">
        <v>81</v>
      </c>
      <c r="AY245" s="23" t="s">
        <v>120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79</v>
      </c>
      <c r="BK245" s="203">
        <f>ROUND(I245*H245,2)</f>
        <v>0</v>
      </c>
      <c r="BL245" s="23" t="s">
        <v>126</v>
      </c>
      <c r="BM245" s="23" t="s">
        <v>536</v>
      </c>
    </row>
    <row r="246" spans="2:65" s="11" customFormat="1" ht="13.5">
      <c r="B246" s="218"/>
      <c r="C246" s="219"/>
      <c r="D246" s="220" t="s">
        <v>247</v>
      </c>
      <c r="E246" s="221" t="s">
        <v>21</v>
      </c>
      <c r="F246" s="222" t="s">
        <v>293</v>
      </c>
      <c r="G246" s="219"/>
      <c r="H246" s="221" t="s">
        <v>21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247</v>
      </c>
      <c r="AU246" s="228" t="s">
        <v>81</v>
      </c>
      <c r="AV246" s="11" t="s">
        <v>79</v>
      </c>
      <c r="AW246" s="11" t="s">
        <v>35</v>
      </c>
      <c r="AX246" s="11" t="s">
        <v>71</v>
      </c>
      <c r="AY246" s="228" t="s">
        <v>120</v>
      </c>
    </row>
    <row r="247" spans="2:65" s="12" customFormat="1" ht="13.5">
      <c r="B247" s="229"/>
      <c r="C247" s="230"/>
      <c r="D247" s="220" t="s">
        <v>247</v>
      </c>
      <c r="E247" s="231" t="s">
        <v>223</v>
      </c>
      <c r="F247" s="232" t="s">
        <v>537</v>
      </c>
      <c r="G247" s="230"/>
      <c r="H247" s="233">
        <v>6.88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247</v>
      </c>
      <c r="AU247" s="239" t="s">
        <v>81</v>
      </c>
      <c r="AV247" s="12" t="s">
        <v>81</v>
      </c>
      <c r="AW247" s="12" t="s">
        <v>35</v>
      </c>
      <c r="AX247" s="12" t="s">
        <v>71</v>
      </c>
      <c r="AY247" s="239" t="s">
        <v>120</v>
      </c>
    </row>
    <row r="248" spans="2:65" s="12" customFormat="1" ht="13.5">
      <c r="B248" s="229"/>
      <c r="C248" s="230"/>
      <c r="D248" s="220" t="s">
        <v>247</v>
      </c>
      <c r="E248" s="231" t="s">
        <v>217</v>
      </c>
      <c r="F248" s="232" t="s">
        <v>538</v>
      </c>
      <c r="G248" s="230"/>
      <c r="H248" s="233">
        <v>67.14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247</v>
      </c>
      <c r="AU248" s="239" t="s">
        <v>81</v>
      </c>
      <c r="AV248" s="12" t="s">
        <v>81</v>
      </c>
      <c r="AW248" s="12" t="s">
        <v>35</v>
      </c>
      <c r="AX248" s="12" t="s">
        <v>71</v>
      </c>
      <c r="AY248" s="239" t="s">
        <v>120</v>
      </c>
    </row>
    <row r="249" spans="2:65" s="13" customFormat="1" ht="13.5">
      <c r="B249" s="240"/>
      <c r="C249" s="241"/>
      <c r="D249" s="220" t="s">
        <v>247</v>
      </c>
      <c r="E249" s="242" t="s">
        <v>21</v>
      </c>
      <c r="F249" s="243" t="s">
        <v>295</v>
      </c>
      <c r="G249" s="241"/>
      <c r="H249" s="244">
        <v>74.02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247</v>
      </c>
      <c r="AU249" s="250" t="s">
        <v>81</v>
      </c>
      <c r="AV249" s="13" t="s">
        <v>126</v>
      </c>
      <c r="AW249" s="13" t="s">
        <v>35</v>
      </c>
      <c r="AX249" s="13" t="s">
        <v>79</v>
      </c>
      <c r="AY249" s="250" t="s">
        <v>120</v>
      </c>
    </row>
    <row r="250" spans="2:65" s="1" customFormat="1" ht="16.5" customHeight="1">
      <c r="B250" s="40"/>
      <c r="C250" s="191" t="s">
        <v>539</v>
      </c>
      <c r="D250" s="191" t="s">
        <v>122</v>
      </c>
      <c r="E250" s="192" t="s">
        <v>540</v>
      </c>
      <c r="F250" s="193" t="s">
        <v>541</v>
      </c>
      <c r="G250" s="194" t="s">
        <v>158</v>
      </c>
      <c r="H250" s="195">
        <v>70.497</v>
      </c>
      <c r="I250" s="196"/>
      <c r="J250" s="197">
        <f>ROUND(I250*H250,2)</f>
        <v>0</v>
      </c>
      <c r="K250" s="193" t="s">
        <v>21</v>
      </c>
      <c r="L250" s="198"/>
      <c r="M250" s="199" t="s">
        <v>21</v>
      </c>
      <c r="N250" s="200" t="s">
        <v>42</v>
      </c>
      <c r="O250" s="41"/>
      <c r="P250" s="201">
        <f>O250*H250</f>
        <v>0</v>
      </c>
      <c r="Q250" s="201">
        <v>0.10199999999999999</v>
      </c>
      <c r="R250" s="201">
        <f>Q250*H250</f>
        <v>7.1906939999999997</v>
      </c>
      <c r="S250" s="201">
        <v>0</v>
      </c>
      <c r="T250" s="202">
        <f>S250*H250</f>
        <v>0</v>
      </c>
      <c r="AR250" s="23" t="s">
        <v>125</v>
      </c>
      <c r="AT250" s="23" t="s">
        <v>122</v>
      </c>
      <c r="AU250" s="23" t="s">
        <v>81</v>
      </c>
      <c r="AY250" s="23" t="s">
        <v>120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3" t="s">
        <v>79</v>
      </c>
      <c r="BK250" s="203">
        <f>ROUND(I250*H250,2)</f>
        <v>0</v>
      </c>
      <c r="BL250" s="23" t="s">
        <v>126</v>
      </c>
      <c r="BM250" s="23" t="s">
        <v>542</v>
      </c>
    </row>
    <row r="251" spans="2:65" s="11" customFormat="1" ht="13.5">
      <c r="B251" s="218"/>
      <c r="C251" s="219"/>
      <c r="D251" s="220" t="s">
        <v>247</v>
      </c>
      <c r="E251" s="221" t="s">
        <v>21</v>
      </c>
      <c r="F251" s="222" t="s">
        <v>469</v>
      </c>
      <c r="G251" s="219"/>
      <c r="H251" s="221" t="s">
        <v>21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247</v>
      </c>
      <c r="AU251" s="228" t="s">
        <v>81</v>
      </c>
      <c r="AV251" s="11" t="s">
        <v>79</v>
      </c>
      <c r="AW251" s="11" t="s">
        <v>35</v>
      </c>
      <c r="AX251" s="11" t="s">
        <v>71</v>
      </c>
      <c r="AY251" s="228" t="s">
        <v>120</v>
      </c>
    </row>
    <row r="252" spans="2:65" s="12" customFormat="1" ht="13.5">
      <c r="B252" s="229"/>
      <c r="C252" s="230"/>
      <c r="D252" s="220" t="s">
        <v>247</v>
      </c>
      <c r="E252" s="231" t="s">
        <v>21</v>
      </c>
      <c r="F252" s="232" t="s">
        <v>217</v>
      </c>
      <c r="G252" s="230"/>
      <c r="H252" s="233">
        <v>67.14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247</v>
      </c>
      <c r="AU252" s="239" t="s">
        <v>81</v>
      </c>
      <c r="AV252" s="12" t="s">
        <v>81</v>
      </c>
      <c r="AW252" s="12" t="s">
        <v>35</v>
      </c>
      <c r="AX252" s="12" t="s">
        <v>79</v>
      </c>
      <c r="AY252" s="239" t="s">
        <v>120</v>
      </c>
    </row>
    <row r="253" spans="2:65" s="12" customFormat="1" ht="13.5">
      <c r="B253" s="229"/>
      <c r="C253" s="230"/>
      <c r="D253" s="220" t="s">
        <v>247</v>
      </c>
      <c r="E253" s="230"/>
      <c r="F253" s="232" t="s">
        <v>543</v>
      </c>
      <c r="G253" s="230"/>
      <c r="H253" s="233">
        <v>70.497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247</v>
      </c>
      <c r="AU253" s="239" t="s">
        <v>81</v>
      </c>
      <c r="AV253" s="12" t="s">
        <v>81</v>
      </c>
      <c r="AW253" s="12" t="s">
        <v>6</v>
      </c>
      <c r="AX253" s="12" t="s">
        <v>79</v>
      </c>
      <c r="AY253" s="239" t="s">
        <v>120</v>
      </c>
    </row>
    <row r="254" spans="2:65" s="1" customFormat="1" ht="25.5" customHeight="1">
      <c r="B254" s="40"/>
      <c r="C254" s="209" t="s">
        <v>544</v>
      </c>
      <c r="D254" s="209" t="s">
        <v>241</v>
      </c>
      <c r="E254" s="210" t="s">
        <v>545</v>
      </c>
      <c r="F254" s="211" t="s">
        <v>546</v>
      </c>
      <c r="G254" s="212" t="s">
        <v>203</v>
      </c>
      <c r="H254" s="213">
        <v>4.2089999999999996</v>
      </c>
      <c r="I254" s="214"/>
      <c r="J254" s="215">
        <f>ROUND(I254*H254,2)</f>
        <v>0</v>
      </c>
      <c r="K254" s="211" t="s">
        <v>245</v>
      </c>
      <c r="L254" s="60"/>
      <c r="M254" s="216" t="s">
        <v>21</v>
      </c>
      <c r="N254" s="217" t="s">
        <v>42</v>
      </c>
      <c r="O254" s="41"/>
      <c r="P254" s="201">
        <f>O254*H254</f>
        <v>0</v>
      </c>
      <c r="Q254" s="201">
        <v>2.2563399999999998</v>
      </c>
      <c r="R254" s="201">
        <f>Q254*H254</f>
        <v>9.4969350599999984</v>
      </c>
      <c r="S254" s="201">
        <v>0</v>
      </c>
      <c r="T254" s="202">
        <f>S254*H254</f>
        <v>0</v>
      </c>
      <c r="AR254" s="23" t="s">
        <v>126</v>
      </c>
      <c r="AT254" s="23" t="s">
        <v>241</v>
      </c>
      <c r="AU254" s="23" t="s">
        <v>81</v>
      </c>
      <c r="AY254" s="23" t="s">
        <v>120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79</v>
      </c>
      <c r="BK254" s="203">
        <f>ROUND(I254*H254,2)</f>
        <v>0</v>
      </c>
      <c r="BL254" s="23" t="s">
        <v>126</v>
      </c>
      <c r="BM254" s="23" t="s">
        <v>547</v>
      </c>
    </row>
    <row r="255" spans="2:65" s="12" customFormat="1" ht="13.5">
      <c r="B255" s="229"/>
      <c r="C255" s="230"/>
      <c r="D255" s="220" t="s">
        <v>247</v>
      </c>
      <c r="E255" s="231" t="s">
        <v>21</v>
      </c>
      <c r="F255" s="232" t="s">
        <v>548</v>
      </c>
      <c r="G255" s="230"/>
      <c r="H255" s="233">
        <v>4.2089999999999996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247</v>
      </c>
      <c r="AU255" s="239" t="s">
        <v>81</v>
      </c>
      <c r="AV255" s="12" t="s">
        <v>81</v>
      </c>
      <c r="AW255" s="12" t="s">
        <v>35</v>
      </c>
      <c r="AX255" s="12" t="s">
        <v>79</v>
      </c>
      <c r="AY255" s="239" t="s">
        <v>120</v>
      </c>
    </row>
    <row r="256" spans="2:65" s="1" customFormat="1" ht="25.5" customHeight="1">
      <c r="B256" s="40"/>
      <c r="C256" s="209" t="s">
        <v>549</v>
      </c>
      <c r="D256" s="209" t="s">
        <v>241</v>
      </c>
      <c r="E256" s="210" t="s">
        <v>550</v>
      </c>
      <c r="F256" s="211" t="s">
        <v>551</v>
      </c>
      <c r="G256" s="212" t="s">
        <v>210</v>
      </c>
      <c r="H256" s="213">
        <v>16</v>
      </c>
      <c r="I256" s="214"/>
      <c r="J256" s="215">
        <f>ROUND(I256*H256,2)</f>
        <v>0</v>
      </c>
      <c r="K256" s="211" t="s">
        <v>21</v>
      </c>
      <c r="L256" s="60"/>
      <c r="M256" s="216" t="s">
        <v>21</v>
      </c>
      <c r="N256" s="217" t="s">
        <v>42</v>
      </c>
      <c r="O256" s="41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AR256" s="23" t="s">
        <v>126</v>
      </c>
      <c r="AT256" s="23" t="s">
        <v>241</v>
      </c>
      <c r="AU256" s="23" t="s">
        <v>81</v>
      </c>
      <c r="AY256" s="23" t="s">
        <v>120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3" t="s">
        <v>79</v>
      </c>
      <c r="BK256" s="203">
        <f>ROUND(I256*H256,2)</f>
        <v>0</v>
      </c>
      <c r="BL256" s="23" t="s">
        <v>126</v>
      </c>
      <c r="BM256" s="23" t="s">
        <v>552</v>
      </c>
    </row>
    <row r="257" spans="2:65" s="11" customFormat="1" ht="13.5">
      <c r="B257" s="218"/>
      <c r="C257" s="219"/>
      <c r="D257" s="220" t="s">
        <v>247</v>
      </c>
      <c r="E257" s="221" t="s">
        <v>21</v>
      </c>
      <c r="F257" s="222" t="s">
        <v>248</v>
      </c>
      <c r="G257" s="219"/>
      <c r="H257" s="221" t="s">
        <v>21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247</v>
      </c>
      <c r="AU257" s="228" t="s">
        <v>81</v>
      </c>
      <c r="AV257" s="11" t="s">
        <v>79</v>
      </c>
      <c r="AW257" s="11" t="s">
        <v>35</v>
      </c>
      <c r="AX257" s="11" t="s">
        <v>71</v>
      </c>
      <c r="AY257" s="228" t="s">
        <v>120</v>
      </c>
    </row>
    <row r="258" spans="2:65" s="12" customFormat="1" ht="13.5">
      <c r="B258" s="229"/>
      <c r="C258" s="230"/>
      <c r="D258" s="220" t="s">
        <v>247</v>
      </c>
      <c r="E258" s="231" t="s">
        <v>21</v>
      </c>
      <c r="F258" s="232" t="s">
        <v>179</v>
      </c>
      <c r="G258" s="230"/>
      <c r="H258" s="233">
        <v>16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247</v>
      </c>
      <c r="AU258" s="239" t="s">
        <v>81</v>
      </c>
      <c r="AV258" s="12" t="s">
        <v>81</v>
      </c>
      <c r="AW258" s="12" t="s">
        <v>35</v>
      </c>
      <c r="AX258" s="12" t="s">
        <v>79</v>
      </c>
      <c r="AY258" s="239" t="s">
        <v>120</v>
      </c>
    </row>
    <row r="259" spans="2:65" s="1" customFormat="1" ht="25.5" customHeight="1">
      <c r="B259" s="40"/>
      <c r="C259" s="209" t="s">
        <v>553</v>
      </c>
      <c r="D259" s="209" t="s">
        <v>241</v>
      </c>
      <c r="E259" s="210" t="s">
        <v>554</v>
      </c>
      <c r="F259" s="211" t="s">
        <v>555</v>
      </c>
      <c r="G259" s="212" t="s">
        <v>210</v>
      </c>
      <c r="H259" s="213">
        <v>16</v>
      </c>
      <c r="I259" s="214"/>
      <c r="J259" s="215">
        <f>ROUND(I259*H259,2)</f>
        <v>0</v>
      </c>
      <c r="K259" s="211" t="s">
        <v>245</v>
      </c>
      <c r="L259" s="60"/>
      <c r="M259" s="216" t="s">
        <v>21</v>
      </c>
      <c r="N259" s="217" t="s">
        <v>42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126</v>
      </c>
      <c r="AT259" s="23" t="s">
        <v>241</v>
      </c>
      <c r="AU259" s="23" t="s">
        <v>81</v>
      </c>
      <c r="AY259" s="23" t="s">
        <v>120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79</v>
      </c>
      <c r="BK259" s="203">
        <f>ROUND(I259*H259,2)</f>
        <v>0</v>
      </c>
      <c r="BL259" s="23" t="s">
        <v>126</v>
      </c>
      <c r="BM259" s="23" t="s">
        <v>556</v>
      </c>
    </row>
    <row r="260" spans="2:65" s="11" customFormat="1" ht="13.5">
      <c r="B260" s="218"/>
      <c r="C260" s="219"/>
      <c r="D260" s="220" t="s">
        <v>247</v>
      </c>
      <c r="E260" s="221" t="s">
        <v>21</v>
      </c>
      <c r="F260" s="222" t="s">
        <v>248</v>
      </c>
      <c r="G260" s="219"/>
      <c r="H260" s="221" t="s">
        <v>21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247</v>
      </c>
      <c r="AU260" s="228" t="s">
        <v>81</v>
      </c>
      <c r="AV260" s="11" t="s">
        <v>79</v>
      </c>
      <c r="AW260" s="11" t="s">
        <v>35</v>
      </c>
      <c r="AX260" s="11" t="s">
        <v>71</v>
      </c>
      <c r="AY260" s="228" t="s">
        <v>120</v>
      </c>
    </row>
    <row r="261" spans="2:65" s="12" customFormat="1" ht="13.5">
      <c r="B261" s="229"/>
      <c r="C261" s="230"/>
      <c r="D261" s="220" t="s">
        <v>247</v>
      </c>
      <c r="E261" s="231" t="s">
        <v>21</v>
      </c>
      <c r="F261" s="232" t="s">
        <v>179</v>
      </c>
      <c r="G261" s="230"/>
      <c r="H261" s="233">
        <v>16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247</v>
      </c>
      <c r="AU261" s="239" t="s">
        <v>81</v>
      </c>
      <c r="AV261" s="12" t="s">
        <v>81</v>
      </c>
      <c r="AW261" s="12" t="s">
        <v>35</v>
      </c>
      <c r="AX261" s="12" t="s">
        <v>79</v>
      </c>
      <c r="AY261" s="239" t="s">
        <v>120</v>
      </c>
    </row>
    <row r="262" spans="2:65" s="1" customFormat="1" ht="25.5" customHeight="1">
      <c r="B262" s="40"/>
      <c r="C262" s="209" t="s">
        <v>557</v>
      </c>
      <c r="D262" s="209" t="s">
        <v>241</v>
      </c>
      <c r="E262" s="210" t="s">
        <v>558</v>
      </c>
      <c r="F262" s="211" t="s">
        <v>559</v>
      </c>
      <c r="G262" s="212" t="s">
        <v>200</v>
      </c>
      <c r="H262" s="213">
        <v>254</v>
      </c>
      <c r="I262" s="214"/>
      <c r="J262" s="215">
        <f>ROUND(I262*H262,2)</f>
        <v>0</v>
      </c>
      <c r="K262" s="211" t="s">
        <v>245</v>
      </c>
      <c r="L262" s="60"/>
      <c r="M262" s="216" t="s">
        <v>21</v>
      </c>
      <c r="N262" s="217" t="s">
        <v>42</v>
      </c>
      <c r="O262" s="41"/>
      <c r="P262" s="201">
        <f>O262*H262</f>
        <v>0</v>
      </c>
      <c r="Q262" s="201">
        <v>0</v>
      </c>
      <c r="R262" s="201">
        <f>Q262*H262</f>
        <v>0</v>
      </c>
      <c r="S262" s="201">
        <v>0.02</v>
      </c>
      <c r="T262" s="202">
        <f>S262*H262</f>
        <v>5.08</v>
      </c>
      <c r="AR262" s="23" t="s">
        <v>126</v>
      </c>
      <c r="AT262" s="23" t="s">
        <v>241</v>
      </c>
      <c r="AU262" s="23" t="s">
        <v>81</v>
      </c>
      <c r="AY262" s="23" t="s">
        <v>120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3" t="s">
        <v>79</v>
      </c>
      <c r="BK262" s="203">
        <f>ROUND(I262*H262,2)</f>
        <v>0</v>
      </c>
      <c r="BL262" s="23" t="s">
        <v>126</v>
      </c>
      <c r="BM262" s="23" t="s">
        <v>560</v>
      </c>
    </row>
    <row r="263" spans="2:65" s="12" customFormat="1" ht="13.5">
      <c r="B263" s="229"/>
      <c r="C263" s="230"/>
      <c r="D263" s="220" t="s">
        <v>247</v>
      </c>
      <c r="E263" s="231" t="s">
        <v>21</v>
      </c>
      <c r="F263" s="232" t="s">
        <v>363</v>
      </c>
      <c r="G263" s="230"/>
      <c r="H263" s="233">
        <v>254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247</v>
      </c>
      <c r="AU263" s="239" t="s">
        <v>81</v>
      </c>
      <c r="AV263" s="12" t="s">
        <v>81</v>
      </c>
      <c r="AW263" s="12" t="s">
        <v>35</v>
      </c>
      <c r="AX263" s="12" t="s">
        <v>79</v>
      </c>
      <c r="AY263" s="239" t="s">
        <v>120</v>
      </c>
    </row>
    <row r="264" spans="2:65" s="1" customFormat="1" ht="16.5" customHeight="1">
      <c r="B264" s="40"/>
      <c r="C264" s="191" t="s">
        <v>561</v>
      </c>
      <c r="D264" s="191" t="s">
        <v>122</v>
      </c>
      <c r="E264" s="192" t="s">
        <v>562</v>
      </c>
      <c r="F264" s="193" t="s">
        <v>563</v>
      </c>
      <c r="G264" s="194" t="s">
        <v>158</v>
      </c>
      <c r="H264" s="195">
        <v>7.2240000000000002</v>
      </c>
      <c r="I264" s="196"/>
      <c r="J264" s="197">
        <f>ROUND(I264*H264,2)</f>
        <v>0</v>
      </c>
      <c r="K264" s="193" t="s">
        <v>245</v>
      </c>
      <c r="L264" s="198"/>
      <c r="M264" s="199" t="s">
        <v>21</v>
      </c>
      <c r="N264" s="200" t="s">
        <v>42</v>
      </c>
      <c r="O264" s="41"/>
      <c r="P264" s="201">
        <f>O264*H264</f>
        <v>0</v>
      </c>
      <c r="Q264" s="201">
        <v>5.1499999999999997E-2</v>
      </c>
      <c r="R264" s="201">
        <f>Q264*H264</f>
        <v>0.37203599999999998</v>
      </c>
      <c r="S264" s="201">
        <v>0</v>
      </c>
      <c r="T264" s="202">
        <f>S264*H264</f>
        <v>0</v>
      </c>
      <c r="AR264" s="23" t="s">
        <v>125</v>
      </c>
      <c r="AT264" s="23" t="s">
        <v>122</v>
      </c>
      <c r="AU264" s="23" t="s">
        <v>81</v>
      </c>
      <c r="AY264" s="23" t="s">
        <v>120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3" t="s">
        <v>79</v>
      </c>
      <c r="BK264" s="203">
        <f>ROUND(I264*H264,2)</f>
        <v>0</v>
      </c>
      <c r="BL264" s="23" t="s">
        <v>126</v>
      </c>
      <c r="BM264" s="23" t="s">
        <v>564</v>
      </c>
    </row>
    <row r="265" spans="2:65" s="11" customFormat="1" ht="13.5">
      <c r="B265" s="218"/>
      <c r="C265" s="219"/>
      <c r="D265" s="220" t="s">
        <v>247</v>
      </c>
      <c r="E265" s="221" t="s">
        <v>21</v>
      </c>
      <c r="F265" s="222" t="s">
        <v>469</v>
      </c>
      <c r="G265" s="219"/>
      <c r="H265" s="221" t="s">
        <v>21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247</v>
      </c>
      <c r="AU265" s="228" t="s">
        <v>81</v>
      </c>
      <c r="AV265" s="11" t="s">
        <v>79</v>
      </c>
      <c r="AW265" s="11" t="s">
        <v>35</v>
      </c>
      <c r="AX265" s="11" t="s">
        <v>71</v>
      </c>
      <c r="AY265" s="228" t="s">
        <v>120</v>
      </c>
    </row>
    <row r="266" spans="2:65" s="12" customFormat="1" ht="13.5">
      <c r="B266" s="229"/>
      <c r="C266" s="230"/>
      <c r="D266" s="220" t="s">
        <v>247</v>
      </c>
      <c r="E266" s="231" t="s">
        <v>21</v>
      </c>
      <c r="F266" s="232" t="s">
        <v>223</v>
      </c>
      <c r="G266" s="230"/>
      <c r="H266" s="233">
        <v>6.88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247</v>
      </c>
      <c r="AU266" s="239" t="s">
        <v>81</v>
      </c>
      <c r="AV266" s="12" t="s">
        <v>81</v>
      </c>
      <c r="AW266" s="12" t="s">
        <v>35</v>
      </c>
      <c r="AX266" s="12" t="s">
        <v>79</v>
      </c>
      <c r="AY266" s="239" t="s">
        <v>120</v>
      </c>
    </row>
    <row r="267" spans="2:65" s="12" customFormat="1" ht="13.5">
      <c r="B267" s="229"/>
      <c r="C267" s="230"/>
      <c r="D267" s="220" t="s">
        <v>247</v>
      </c>
      <c r="E267" s="230"/>
      <c r="F267" s="232" t="s">
        <v>565</v>
      </c>
      <c r="G267" s="230"/>
      <c r="H267" s="233">
        <v>7.2240000000000002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247</v>
      </c>
      <c r="AU267" s="239" t="s">
        <v>81</v>
      </c>
      <c r="AV267" s="12" t="s">
        <v>81</v>
      </c>
      <c r="AW267" s="12" t="s">
        <v>6</v>
      </c>
      <c r="AX267" s="12" t="s">
        <v>79</v>
      </c>
      <c r="AY267" s="239" t="s">
        <v>120</v>
      </c>
    </row>
    <row r="268" spans="2:65" s="10" customFormat="1" ht="29.85" customHeight="1">
      <c r="B268" s="175"/>
      <c r="C268" s="176"/>
      <c r="D268" s="177" t="s">
        <v>70</v>
      </c>
      <c r="E268" s="189" t="s">
        <v>566</v>
      </c>
      <c r="F268" s="189" t="s">
        <v>567</v>
      </c>
      <c r="G268" s="176"/>
      <c r="H268" s="176"/>
      <c r="I268" s="179"/>
      <c r="J268" s="190">
        <f>BK268</f>
        <v>0</v>
      </c>
      <c r="K268" s="176"/>
      <c r="L268" s="181"/>
      <c r="M268" s="182"/>
      <c r="N268" s="183"/>
      <c r="O268" s="183"/>
      <c r="P268" s="184">
        <f>SUM(P269:P276)</f>
        <v>0</v>
      </c>
      <c r="Q268" s="183"/>
      <c r="R268" s="184">
        <f>SUM(R269:R276)</f>
        <v>0</v>
      </c>
      <c r="S268" s="183"/>
      <c r="T268" s="185">
        <f>SUM(T269:T276)</f>
        <v>0</v>
      </c>
      <c r="AR268" s="186" t="s">
        <v>79</v>
      </c>
      <c r="AT268" s="187" t="s">
        <v>70</v>
      </c>
      <c r="AU268" s="187" t="s">
        <v>79</v>
      </c>
      <c r="AY268" s="186" t="s">
        <v>120</v>
      </c>
      <c r="BK268" s="188">
        <f>SUM(BK269:BK276)</f>
        <v>0</v>
      </c>
    </row>
    <row r="269" spans="2:65" s="1" customFormat="1" ht="25.5" customHeight="1">
      <c r="B269" s="40"/>
      <c r="C269" s="209" t="s">
        <v>568</v>
      </c>
      <c r="D269" s="209" t="s">
        <v>241</v>
      </c>
      <c r="E269" s="210" t="s">
        <v>569</v>
      </c>
      <c r="F269" s="211" t="s">
        <v>570</v>
      </c>
      <c r="G269" s="212" t="s">
        <v>324</v>
      </c>
      <c r="H269" s="213">
        <v>38.970999999999997</v>
      </c>
      <c r="I269" s="214"/>
      <c r="J269" s="215">
        <f>ROUND(I269*H269,2)</f>
        <v>0</v>
      </c>
      <c r="K269" s="211" t="s">
        <v>245</v>
      </c>
      <c r="L269" s="60"/>
      <c r="M269" s="216" t="s">
        <v>21</v>
      </c>
      <c r="N269" s="217" t="s">
        <v>42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3" t="s">
        <v>126</v>
      </c>
      <c r="AT269" s="23" t="s">
        <v>241</v>
      </c>
      <c r="AU269" s="23" t="s">
        <v>81</v>
      </c>
      <c r="AY269" s="23" t="s">
        <v>120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79</v>
      </c>
      <c r="BK269" s="203">
        <f>ROUND(I269*H269,2)</f>
        <v>0</v>
      </c>
      <c r="BL269" s="23" t="s">
        <v>126</v>
      </c>
      <c r="BM269" s="23" t="s">
        <v>571</v>
      </c>
    </row>
    <row r="270" spans="2:65" s="1" customFormat="1" ht="25.5" customHeight="1">
      <c r="B270" s="40"/>
      <c r="C270" s="209" t="s">
        <v>572</v>
      </c>
      <c r="D270" s="209" t="s">
        <v>241</v>
      </c>
      <c r="E270" s="210" t="s">
        <v>573</v>
      </c>
      <c r="F270" s="211" t="s">
        <v>574</v>
      </c>
      <c r="G270" s="212" t="s">
        <v>324</v>
      </c>
      <c r="H270" s="213">
        <v>38.970999999999997</v>
      </c>
      <c r="I270" s="214"/>
      <c r="J270" s="215">
        <f>ROUND(I270*H270,2)</f>
        <v>0</v>
      </c>
      <c r="K270" s="211" t="s">
        <v>245</v>
      </c>
      <c r="L270" s="60"/>
      <c r="M270" s="216" t="s">
        <v>21</v>
      </c>
      <c r="N270" s="217" t="s">
        <v>42</v>
      </c>
      <c r="O270" s="41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AR270" s="23" t="s">
        <v>126</v>
      </c>
      <c r="AT270" s="23" t="s">
        <v>241</v>
      </c>
      <c r="AU270" s="23" t="s">
        <v>81</v>
      </c>
      <c r="AY270" s="23" t="s">
        <v>120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3" t="s">
        <v>79</v>
      </c>
      <c r="BK270" s="203">
        <f>ROUND(I270*H270,2)</f>
        <v>0</v>
      </c>
      <c r="BL270" s="23" t="s">
        <v>126</v>
      </c>
      <c r="BM270" s="23" t="s">
        <v>575</v>
      </c>
    </row>
    <row r="271" spans="2:65" s="1" customFormat="1" ht="25.5" customHeight="1">
      <c r="B271" s="40"/>
      <c r="C271" s="209" t="s">
        <v>576</v>
      </c>
      <c r="D271" s="209" t="s">
        <v>241</v>
      </c>
      <c r="E271" s="210" t="s">
        <v>577</v>
      </c>
      <c r="F271" s="211" t="s">
        <v>578</v>
      </c>
      <c r="G271" s="212" t="s">
        <v>324</v>
      </c>
      <c r="H271" s="213">
        <v>935.30399999999997</v>
      </c>
      <c r="I271" s="214"/>
      <c r="J271" s="215">
        <f>ROUND(I271*H271,2)</f>
        <v>0</v>
      </c>
      <c r="K271" s="211" t="s">
        <v>245</v>
      </c>
      <c r="L271" s="60"/>
      <c r="M271" s="216" t="s">
        <v>21</v>
      </c>
      <c r="N271" s="217" t="s">
        <v>42</v>
      </c>
      <c r="O271" s="41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AR271" s="23" t="s">
        <v>126</v>
      </c>
      <c r="AT271" s="23" t="s">
        <v>241</v>
      </c>
      <c r="AU271" s="23" t="s">
        <v>81</v>
      </c>
      <c r="AY271" s="23" t="s">
        <v>120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3" t="s">
        <v>79</v>
      </c>
      <c r="BK271" s="203">
        <f>ROUND(I271*H271,2)</f>
        <v>0</v>
      </c>
      <c r="BL271" s="23" t="s">
        <v>126</v>
      </c>
      <c r="BM271" s="23" t="s">
        <v>579</v>
      </c>
    </row>
    <row r="272" spans="2:65" s="12" customFormat="1" ht="13.5">
      <c r="B272" s="229"/>
      <c r="C272" s="230"/>
      <c r="D272" s="220" t="s">
        <v>247</v>
      </c>
      <c r="E272" s="230"/>
      <c r="F272" s="232" t="s">
        <v>580</v>
      </c>
      <c r="G272" s="230"/>
      <c r="H272" s="233">
        <v>935.30399999999997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247</v>
      </c>
      <c r="AU272" s="239" t="s">
        <v>81</v>
      </c>
      <c r="AV272" s="12" t="s">
        <v>81</v>
      </c>
      <c r="AW272" s="12" t="s">
        <v>6</v>
      </c>
      <c r="AX272" s="12" t="s">
        <v>79</v>
      </c>
      <c r="AY272" s="239" t="s">
        <v>120</v>
      </c>
    </row>
    <row r="273" spans="2:65" s="1" customFormat="1" ht="25.5" customHeight="1">
      <c r="B273" s="40"/>
      <c r="C273" s="209" t="s">
        <v>581</v>
      </c>
      <c r="D273" s="209" t="s">
        <v>241</v>
      </c>
      <c r="E273" s="210" t="s">
        <v>582</v>
      </c>
      <c r="F273" s="211" t="s">
        <v>583</v>
      </c>
      <c r="G273" s="212" t="s">
        <v>324</v>
      </c>
      <c r="H273" s="213">
        <v>11.776</v>
      </c>
      <c r="I273" s="214"/>
      <c r="J273" s="215">
        <f>ROUND(I273*H273,2)</f>
        <v>0</v>
      </c>
      <c r="K273" s="211" t="s">
        <v>245</v>
      </c>
      <c r="L273" s="60"/>
      <c r="M273" s="216" t="s">
        <v>21</v>
      </c>
      <c r="N273" s="217" t="s">
        <v>42</v>
      </c>
      <c r="O273" s="41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AR273" s="23" t="s">
        <v>126</v>
      </c>
      <c r="AT273" s="23" t="s">
        <v>241</v>
      </c>
      <c r="AU273" s="23" t="s">
        <v>81</v>
      </c>
      <c r="AY273" s="23" t="s">
        <v>120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79</v>
      </c>
      <c r="BK273" s="203">
        <f>ROUND(I273*H273,2)</f>
        <v>0</v>
      </c>
      <c r="BL273" s="23" t="s">
        <v>126</v>
      </c>
      <c r="BM273" s="23" t="s">
        <v>584</v>
      </c>
    </row>
    <row r="274" spans="2:65" s="12" customFormat="1" ht="13.5">
      <c r="B274" s="229"/>
      <c r="C274" s="230"/>
      <c r="D274" s="220" t="s">
        <v>247</v>
      </c>
      <c r="E274" s="231" t="s">
        <v>21</v>
      </c>
      <c r="F274" s="232" t="s">
        <v>585</v>
      </c>
      <c r="G274" s="230"/>
      <c r="H274" s="233">
        <v>11.776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247</v>
      </c>
      <c r="AU274" s="239" t="s">
        <v>81</v>
      </c>
      <c r="AV274" s="12" t="s">
        <v>81</v>
      </c>
      <c r="AW274" s="12" t="s">
        <v>35</v>
      </c>
      <c r="AX274" s="12" t="s">
        <v>79</v>
      </c>
      <c r="AY274" s="239" t="s">
        <v>120</v>
      </c>
    </row>
    <row r="275" spans="2:65" s="1" customFormat="1" ht="25.5" customHeight="1">
      <c r="B275" s="40"/>
      <c r="C275" s="209" t="s">
        <v>586</v>
      </c>
      <c r="D275" s="209" t="s">
        <v>241</v>
      </c>
      <c r="E275" s="210" t="s">
        <v>587</v>
      </c>
      <c r="F275" s="211" t="s">
        <v>588</v>
      </c>
      <c r="G275" s="212" t="s">
        <v>324</v>
      </c>
      <c r="H275" s="213">
        <v>27.035</v>
      </c>
      <c r="I275" s="214"/>
      <c r="J275" s="215">
        <f>ROUND(I275*H275,2)</f>
        <v>0</v>
      </c>
      <c r="K275" s="211" t="s">
        <v>21</v>
      </c>
      <c r="L275" s="60"/>
      <c r="M275" s="216" t="s">
        <v>21</v>
      </c>
      <c r="N275" s="217" t="s">
        <v>42</v>
      </c>
      <c r="O275" s="41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AR275" s="23" t="s">
        <v>126</v>
      </c>
      <c r="AT275" s="23" t="s">
        <v>241</v>
      </c>
      <c r="AU275" s="23" t="s">
        <v>81</v>
      </c>
      <c r="AY275" s="23" t="s">
        <v>120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3" t="s">
        <v>79</v>
      </c>
      <c r="BK275" s="203">
        <f>ROUND(I275*H275,2)</f>
        <v>0</v>
      </c>
      <c r="BL275" s="23" t="s">
        <v>126</v>
      </c>
      <c r="BM275" s="23" t="s">
        <v>589</v>
      </c>
    </row>
    <row r="276" spans="2:65" s="12" customFormat="1" ht="13.5">
      <c r="B276" s="229"/>
      <c r="C276" s="230"/>
      <c r="D276" s="220" t="s">
        <v>247</v>
      </c>
      <c r="E276" s="231" t="s">
        <v>21</v>
      </c>
      <c r="F276" s="232" t="s">
        <v>590</v>
      </c>
      <c r="G276" s="230"/>
      <c r="H276" s="233">
        <v>27.035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247</v>
      </c>
      <c r="AU276" s="239" t="s">
        <v>81</v>
      </c>
      <c r="AV276" s="12" t="s">
        <v>81</v>
      </c>
      <c r="AW276" s="12" t="s">
        <v>35</v>
      </c>
      <c r="AX276" s="12" t="s">
        <v>79</v>
      </c>
      <c r="AY276" s="239" t="s">
        <v>120</v>
      </c>
    </row>
    <row r="277" spans="2:65" s="10" customFormat="1" ht="29.85" customHeight="1">
      <c r="B277" s="175"/>
      <c r="C277" s="176"/>
      <c r="D277" s="177" t="s">
        <v>70</v>
      </c>
      <c r="E277" s="189" t="s">
        <v>591</v>
      </c>
      <c r="F277" s="189" t="s">
        <v>592</v>
      </c>
      <c r="G277" s="176"/>
      <c r="H277" s="176"/>
      <c r="I277" s="179"/>
      <c r="J277" s="190">
        <f>BK277</f>
        <v>0</v>
      </c>
      <c r="K277" s="176"/>
      <c r="L277" s="181"/>
      <c r="M277" s="182"/>
      <c r="N277" s="183"/>
      <c r="O277" s="183"/>
      <c r="P277" s="184">
        <f>P278</f>
        <v>0</v>
      </c>
      <c r="Q277" s="183"/>
      <c r="R277" s="184">
        <f>R278</f>
        <v>0</v>
      </c>
      <c r="S277" s="183"/>
      <c r="T277" s="185">
        <f>T278</f>
        <v>0</v>
      </c>
      <c r="AR277" s="186" t="s">
        <v>79</v>
      </c>
      <c r="AT277" s="187" t="s">
        <v>70</v>
      </c>
      <c r="AU277" s="187" t="s">
        <v>79</v>
      </c>
      <c r="AY277" s="186" t="s">
        <v>120</v>
      </c>
      <c r="BK277" s="188">
        <f>BK278</f>
        <v>0</v>
      </c>
    </row>
    <row r="278" spans="2:65" s="1" customFormat="1" ht="25.5" customHeight="1">
      <c r="B278" s="40"/>
      <c r="C278" s="209" t="s">
        <v>593</v>
      </c>
      <c r="D278" s="209" t="s">
        <v>241</v>
      </c>
      <c r="E278" s="210" t="s">
        <v>594</v>
      </c>
      <c r="F278" s="211" t="s">
        <v>595</v>
      </c>
      <c r="G278" s="212" t="s">
        <v>324</v>
      </c>
      <c r="H278" s="213">
        <v>53.962000000000003</v>
      </c>
      <c r="I278" s="214"/>
      <c r="J278" s="215">
        <f>ROUND(I278*H278,2)</f>
        <v>0</v>
      </c>
      <c r="K278" s="211" t="s">
        <v>252</v>
      </c>
      <c r="L278" s="60"/>
      <c r="M278" s="216" t="s">
        <v>21</v>
      </c>
      <c r="N278" s="217" t="s">
        <v>42</v>
      </c>
      <c r="O278" s="41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AR278" s="23" t="s">
        <v>126</v>
      </c>
      <c r="AT278" s="23" t="s">
        <v>241</v>
      </c>
      <c r="AU278" s="23" t="s">
        <v>81</v>
      </c>
      <c r="AY278" s="23" t="s">
        <v>120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3" t="s">
        <v>79</v>
      </c>
      <c r="BK278" s="203">
        <f>ROUND(I278*H278,2)</f>
        <v>0</v>
      </c>
      <c r="BL278" s="23" t="s">
        <v>126</v>
      </c>
      <c r="BM278" s="23" t="s">
        <v>596</v>
      </c>
    </row>
    <row r="279" spans="2:65" s="10" customFormat="1" ht="37.35" customHeight="1">
      <c r="B279" s="175"/>
      <c r="C279" s="176"/>
      <c r="D279" s="177" t="s">
        <v>70</v>
      </c>
      <c r="E279" s="178" t="s">
        <v>122</v>
      </c>
      <c r="F279" s="178" t="s">
        <v>597</v>
      </c>
      <c r="G279" s="176"/>
      <c r="H279" s="176"/>
      <c r="I279" s="179"/>
      <c r="J279" s="180">
        <f>BK279</f>
        <v>0</v>
      </c>
      <c r="K279" s="176"/>
      <c r="L279" s="181"/>
      <c r="M279" s="182"/>
      <c r="N279" s="183"/>
      <c r="O279" s="183"/>
      <c r="P279" s="184">
        <f>P280</f>
        <v>0</v>
      </c>
      <c r="Q279" s="183"/>
      <c r="R279" s="184">
        <f>R280</f>
        <v>2.5989092500000002</v>
      </c>
      <c r="S279" s="183"/>
      <c r="T279" s="185">
        <f>T280</f>
        <v>0</v>
      </c>
      <c r="AR279" s="186" t="s">
        <v>130</v>
      </c>
      <c r="AT279" s="187" t="s">
        <v>70</v>
      </c>
      <c r="AU279" s="187" t="s">
        <v>71</v>
      </c>
      <c r="AY279" s="186" t="s">
        <v>120</v>
      </c>
      <c r="BK279" s="188">
        <f>BK280</f>
        <v>0</v>
      </c>
    </row>
    <row r="280" spans="2:65" s="10" customFormat="1" ht="19.899999999999999" customHeight="1">
      <c r="B280" s="175"/>
      <c r="C280" s="176"/>
      <c r="D280" s="177" t="s">
        <v>70</v>
      </c>
      <c r="E280" s="189" t="s">
        <v>598</v>
      </c>
      <c r="F280" s="189" t="s">
        <v>599</v>
      </c>
      <c r="G280" s="176"/>
      <c r="H280" s="176"/>
      <c r="I280" s="179"/>
      <c r="J280" s="190">
        <f>BK280</f>
        <v>0</v>
      </c>
      <c r="K280" s="176"/>
      <c r="L280" s="181"/>
      <c r="M280" s="182"/>
      <c r="N280" s="183"/>
      <c r="O280" s="183"/>
      <c r="P280" s="184">
        <f>SUM(P281:P305)</f>
        <v>0</v>
      </c>
      <c r="Q280" s="183"/>
      <c r="R280" s="184">
        <f>SUM(R281:R305)</f>
        <v>2.5989092500000002</v>
      </c>
      <c r="S280" s="183"/>
      <c r="T280" s="185">
        <f>SUM(T281:T305)</f>
        <v>0</v>
      </c>
      <c r="AR280" s="186" t="s">
        <v>130</v>
      </c>
      <c r="AT280" s="187" t="s">
        <v>70</v>
      </c>
      <c r="AU280" s="187" t="s">
        <v>79</v>
      </c>
      <c r="AY280" s="186" t="s">
        <v>120</v>
      </c>
      <c r="BK280" s="188">
        <f>SUM(BK281:BK305)</f>
        <v>0</v>
      </c>
    </row>
    <row r="281" spans="2:65" s="1" customFormat="1" ht="51" customHeight="1">
      <c r="B281" s="40"/>
      <c r="C281" s="209" t="s">
        <v>600</v>
      </c>
      <c r="D281" s="209" t="s">
        <v>241</v>
      </c>
      <c r="E281" s="210" t="s">
        <v>601</v>
      </c>
      <c r="F281" s="211" t="s">
        <v>602</v>
      </c>
      <c r="G281" s="212" t="s">
        <v>203</v>
      </c>
      <c r="H281" s="213">
        <v>12</v>
      </c>
      <c r="I281" s="214"/>
      <c r="J281" s="215">
        <f>ROUND(I281*H281,2)</f>
        <v>0</v>
      </c>
      <c r="K281" s="211" t="s">
        <v>245</v>
      </c>
      <c r="L281" s="60"/>
      <c r="M281" s="216" t="s">
        <v>21</v>
      </c>
      <c r="N281" s="217" t="s">
        <v>42</v>
      </c>
      <c r="O281" s="41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3" t="s">
        <v>533</v>
      </c>
      <c r="AT281" s="23" t="s">
        <v>241</v>
      </c>
      <c r="AU281" s="23" t="s">
        <v>81</v>
      </c>
      <c r="AY281" s="23" t="s">
        <v>120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3" t="s">
        <v>79</v>
      </c>
      <c r="BK281" s="203">
        <f>ROUND(I281*H281,2)</f>
        <v>0</v>
      </c>
      <c r="BL281" s="23" t="s">
        <v>533</v>
      </c>
      <c r="BM281" s="23" t="s">
        <v>603</v>
      </c>
    </row>
    <row r="282" spans="2:65" s="11" customFormat="1" ht="13.5">
      <c r="B282" s="218"/>
      <c r="C282" s="219"/>
      <c r="D282" s="220" t="s">
        <v>247</v>
      </c>
      <c r="E282" s="221" t="s">
        <v>21</v>
      </c>
      <c r="F282" s="222" t="s">
        <v>604</v>
      </c>
      <c r="G282" s="219"/>
      <c r="H282" s="221" t="s">
        <v>21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247</v>
      </c>
      <c r="AU282" s="228" t="s">
        <v>81</v>
      </c>
      <c r="AV282" s="11" t="s">
        <v>79</v>
      </c>
      <c r="AW282" s="11" t="s">
        <v>35</v>
      </c>
      <c r="AX282" s="11" t="s">
        <v>71</v>
      </c>
      <c r="AY282" s="228" t="s">
        <v>120</v>
      </c>
    </row>
    <row r="283" spans="2:65" s="12" customFormat="1" ht="13.5">
      <c r="B283" s="229"/>
      <c r="C283" s="230"/>
      <c r="D283" s="220" t="s">
        <v>247</v>
      </c>
      <c r="E283" s="231" t="s">
        <v>21</v>
      </c>
      <c r="F283" s="232" t="s">
        <v>605</v>
      </c>
      <c r="G283" s="230"/>
      <c r="H283" s="233">
        <v>12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247</v>
      </c>
      <c r="AU283" s="239" t="s">
        <v>81</v>
      </c>
      <c r="AV283" s="12" t="s">
        <v>81</v>
      </c>
      <c r="AW283" s="12" t="s">
        <v>35</v>
      </c>
      <c r="AX283" s="12" t="s">
        <v>79</v>
      </c>
      <c r="AY283" s="239" t="s">
        <v>120</v>
      </c>
    </row>
    <row r="284" spans="2:65" s="1" customFormat="1" ht="25.5" customHeight="1">
      <c r="B284" s="40"/>
      <c r="C284" s="209" t="s">
        <v>606</v>
      </c>
      <c r="D284" s="209" t="s">
        <v>241</v>
      </c>
      <c r="E284" s="210" t="s">
        <v>607</v>
      </c>
      <c r="F284" s="211" t="s">
        <v>608</v>
      </c>
      <c r="G284" s="212" t="s">
        <v>210</v>
      </c>
      <c r="H284" s="213">
        <v>17.5</v>
      </c>
      <c r="I284" s="214"/>
      <c r="J284" s="215">
        <f>ROUND(I284*H284,2)</f>
        <v>0</v>
      </c>
      <c r="K284" s="211" t="s">
        <v>245</v>
      </c>
      <c r="L284" s="60"/>
      <c r="M284" s="216" t="s">
        <v>21</v>
      </c>
      <c r="N284" s="217" t="s">
        <v>42</v>
      </c>
      <c r="O284" s="41"/>
      <c r="P284" s="201">
        <f>O284*H284</f>
        <v>0</v>
      </c>
      <c r="Q284" s="201">
        <v>1.8350000000000002E-2</v>
      </c>
      <c r="R284" s="201">
        <f>Q284*H284</f>
        <v>0.32112500000000005</v>
      </c>
      <c r="S284" s="201">
        <v>0</v>
      </c>
      <c r="T284" s="202">
        <f>S284*H284</f>
        <v>0</v>
      </c>
      <c r="AR284" s="23" t="s">
        <v>533</v>
      </c>
      <c r="AT284" s="23" t="s">
        <v>241</v>
      </c>
      <c r="AU284" s="23" t="s">
        <v>81</v>
      </c>
      <c r="AY284" s="23" t="s">
        <v>120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3" t="s">
        <v>79</v>
      </c>
      <c r="BK284" s="203">
        <f>ROUND(I284*H284,2)</f>
        <v>0</v>
      </c>
      <c r="BL284" s="23" t="s">
        <v>533</v>
      </c>
      <c r="BM284" s="23" t="s">
        <v>609</v>
      </c>
    </row>
    <row r="285" spans="2:65" s="12" customFormat="1" ht="13.5">
      <c r="B285" s="229"/>
      <c r="C285" s="230"/>
      <c r="D285" s="220" t="s">
        <v>247</v>
      </c>
      <c r="E285" s="231" t="s">
        <v>21</v>
      </c>
      <c r="F285" s="232" t="s">
        <v>610</v>
      </c>
      <c r="G285" s="230"/>
      <c r="H285" s="233">
        <v>17.5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247</v>
      </c>
      <c r="AU285" s="239" t="s">
        <v>81</v>
      </c>
      <c r="AV285" s="12" t="s">
        <v>81</v>
      </c>
      <c r="AW285" s="12" t="s">
        <v>35</v>
      </c>
      <c r="AX285" s="12" t="s">
        <v>79</v>
      </c>
      <c r="AY285" s="239" t="s">
        <v>120</v>
      </c>
    </row>
    <row r="286" spans="2:65" s="1" customFormat="1" ht="25.5" customHeight="1">
      <c r="B286" s="40"/>
      <c r="C286" s="191" t="s">
        <v>611</v>
      </c>
      <c r="D286" s="191" t="s">
        <v>122</v>
      </c>
      <c r="E286" s="192" t="s">
        <v>612</v>
      </c>
      <c r="F286" s="193" t="s">
        <v>613</v>
      </c>
      <c r="G286" s="194" t="s">
        <v>158</v>
      </c>
      <c r="H286" s="195">
        <v>19.25</v>
      </c>
      <c r="I286" s="196"/>
      <c r="J286" s="197">
        <f>ROUND(I286*H286,2)</f>
        <v>0</v>
      </c>
      <c r="K286" s="193" t="s">
        <v>245</v>
      </c>
      <c r="L286" s="198"/>
      <c r="M286" s="199" t="s">
        <v>21</v>
      </c>
      <c r="N286" s="200" t="s">
        <v>42</v>
      </c>
      <c r="O286" s="41"/>
      <c r="P286" s="201">
        <f>O286*H286</f>
        <v>0</v>
      </c>
      <c r="Q286" s="201">
        <v>9.7000000000000003E-2</v>
      </c>
      <c r="R286" s="201">
        <f>Q286*H286</f>
        <v>1.8672500000000001</v>
      </c>
      <c r="S286" s="201">
        <v>0</v>
      </c>
      <c r="T286" s="202">
        <f>S286*H286</f>
        <v>0</v>
      </c>
      <c r="AR286" s="23" t="s">
        <v>614</v>
      </c>
      <c r="AT286" s="23" t="s">
        <v>122</v>
      </c>
      <c r="AU286" s="23" t="s">
        <v>81</v>
      </c>
      <c r="AY286" s="23" t="s">
        <v>120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3" t="s">
        <v>79</v>
      </c>
      <c r="BK286" s="203">
        <f>ROUND(I286*H286,2)</f>
        <v>0</v>
      </c>
      <c r="BL286" s="23" t="s">
        <v>614</v>
      </c>
      <c r="BM286" s="23" t="s">
        <v>615</v>
      </c>
    </row>
    <row r="287" spans="2:65" s="11" customFormat="1" ht="13.5">
      <c r="B287" s="218"/>
      <c r="C287" s="219"/>
      <c r="D287" s="220" t="s">
        <v>247</v>
      </c>
      <c r="E287" s="221" t="s">
        <v>21</v>
      </c>
      <c r="F287" s="222" t="s">
        <v>616</v>
      </c>
      <c r="G287" s="219"/>
      <c r="H287" s="221" t="s">
        <v>21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247</v>
      </c>
      <c r="AU287" s="228" t="s">
        <v>81</v>
      </c>
      <c r="AV287" s="11" t="s">
        <v>79</v>
      </c>
      <c r="AW287" s="11" t="s">
        <v>35</v>
      </c>
      <c r="AX287" s="11" t="s">
        <v>71</v>
      </c>
      <c r="AY287" s="228" t="s">
        <v>120</v>
      </c>
    </row>
    <row r="288" spans="2:65" s="12" customFormat="1" ht="13.5">
      <c r="B288" s="229"/>
      <c r="C288" s="230"/>
      <c r="D288" s="220" t="s">
        <v>247</v>
      </c>
      <c r="E288" s="231" t="s">
        <v>21</v>
      </c>
      <c r="F288" s="232" t="s">
        <v>610</v>
      </c>
      <c r="G288" s="230"/>
      <c r="H288" s="233">
        <v>17.5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247</v>
      </c>
      <c r="AU288" s="239" t="s">
        <v>81</v>
      </c>
      <c r="AV288" s="12" t="s">
        <v>81</v>
      </c>
      <c r="AW288" s="12" t="s">
        <v>35</v>
      </c>
      <c r="AX288" s="12" t="s">
        <v>79</v>
      </c>
      <c r="AY288" s="239" t="s">
        <v>120</v>
      </c>
    </row>
    <row r="289" spans="2:65" s="12" customFormat="1" ht="13.5">
      <c r="B289" s="229"/>
      <c r="C289" s="230"/>
      <c r="D289" s="220" t="s">
        <v>247</v>
      </c>
      <c r="E289" s="230"/>
      <c r="F289" s="232" t="s">
        <v>617</v>
      </c>
      <c r="G289" s="230"/>
      <c r="H289" s="233">
        <v>19.25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247</v>
      </c>
      <c r="AU289" s="239" t="s">
        <v>81</v>
      </c>
      <c r="AV289" s="12" t="s">
        <v>81</v>
      </c>
      <c r="AW289" s="12" t="s">
        <v>6</v>
      </c>
      <c r="AX289" s="12" t="s">
        <v>79</v>
      </c>
      <c r="AY289" s="239" t="s">
        <v>120</v>
      </c>
    </row>
    <row r="290" spans="2:65" s="1" customFormat="1" ht="16.5" customHeight="1">
      <c r="B290" s="40"/>
      <c r="C290" s="191" t="s">
        <v>618</v>
      </c>
      <c r="D290" s="191" t="s">
        <v>122</v>
      </c>
      <c r="E290" s="192" t="s">
        <v>619</v>
      </c>
      <c r="F290" s="193" t="s">
        <v>620</v>
      </c>
      <c r="G290" s="194" t="s">
        <v>158</v>
      </c>
      <c r="H290" s="195">
        <v>38.5</v>
      </c>
      <c r="I290" s="196"/>
      <c r="J290" s="197">
        <f>ROUND(I290*H290,2)</f>
        <v>0</v>
      </c>
      <c r="K290" s="193" t="s">
        <v>245</v>
      </c>
      <c r="L290" s="198"/>
      <c r="M290" s="199" t="s">
        <v>21</v>
      </c>
      <c r="N290" s="200" t="s">
        <v>42</v>
      </c>
      <c r="O290" s="41"/>
      <c r="P290" s="201">
        <f>O290*H290</f>
        <v>0</v>
      </c>
      <c r="Q290" s="201">
        <v>9.5999999999999992E-3</v>
      </c>
      <c r="R290" s="201">
        <f>Q290*H290</f>
        <v>0.36959999999999998</v>
      </c>
      <c r="S290" s="201">
        <v>0</v>
      </c>
      <c r="T290" s="202">
        <f>S290*H290</f>
        <v>0</v>
      </c>
      <c r="AR290" s="23" t="s">
        <v>614</v>
      </c>
      <c r="AT290" s="23" t="s">
        <v>122</v>
      </c>
      <c r="AU290" s="23" t="s">
        <v>81</v>
      </c>
      <c r="AY290" s="23" t="s">
        <v>120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3" t="s">
        <v>79</v>
      </c>
      <c r="BK290" s="203">
        <f>ROUND(I290*H290,2)</f>
        <v>0</v>
      </c>
      <c r="BL290" s="23" t="s">
        <v>614</v>
      </c>
      <c r="BM290" s="23" t="s">
        <v>621</v>
      </c>
    </row>
    <row r="291" spans="2:65" s="11" customFormat="1" ht="13.5">
      <c r="B291" s="218"/>
      <c r="C291" s="219"/>
      <c r="D291" s="220" t="s">
        <v>247</v>
      </c>
      <c r="E291" s="221" t="s">
        <v>21</v>
      </c>
      <c r="F291" s="222" t="s">
        <v>616</v>
      </c>
      <c r="G291" s="219"/>
      <c r="H291" s="221" t="s">
        <v>21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247</v>
      </c>
      <c r="AU291" s="228" t="s">
        <v>81</v>
      </c>
      <c r="AV291" s="11" t="s">
        <v>79</v>
      </c>
      <c r="AW291" s="11" t="s">
        <v>35</v>
      </c>
      <c r="AX291" s="11" t="s">
        <v>71</v>
      </c>
      <c r="AY291" s="228" t="s">
        <v>120</v>
      </c>
    </row>
    <row r="292" spans="2:65" s="12" customFormat="1" ht="13.5">
      <c r="B292" s="229"/>
      <c r="C292" s="230"/>
      <c r="D292" s="220" t="s">
        <v>247</v>
      </c>
      <c r="E292" s="231" t="s">
        <v>21</v>
      </c>
      <c r="F292" s="232" t="s">
        <v>622</v>
      </c>
      <c r="G292" s="230"/>
      <c r="H292" s="233">
        <v>35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247</v>
      </c>
      <c r="AU292" s="239" t="s">
        <v>81</v>
      </c>
      <c r="AV292" s="12" t="s">
        <v>81</v>
      </c>
      <c r="AW292" s="12" t="s">
        <v>35</v>
      </c>
      <c r="AX292" s="12" t="s">
        <v>79</v>
      </c>
      <c r="AY292" s="239" t="s">
        <v>120</v>
      </c>
    </row>
    <row r="293" spans="2:65" s="12" customFormat="1" ht="13.5">
      <c r="B293" s="229"/>
      <c r="C293" s="230"/>
      <c r="D293" s="220" t="s">
        <v>247</v>
      </c>
      <c r="E293" s="230"/>
      <c r="F293" s="232" t="s">
        <v>623</v>
      </c>
      <c r="G293" s="230"/>
      <c r="H293" s="233">
        <v>38.5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247</v>
      </c>
      <c r="AU293" s="239" t="s">
        <v>81</v>
      </c>
      <c r="AV293" s="12" t="s">
        <v>81</v>
      </c>
      <c r="AW293" s="12" t="s">
        <v>6</v>
      </c>
      <c r="AX293" s="12" t="s">
        <v>79</v>
      </c>
      <c r="AY293" s="239" t="s">
        <v>120</v>
      </c>
    </row>
    <row r="294" spans="2:65" s="1" customFormat="1" ht="25.5" customHeight="1">
      <c r="B294" s="40"/>
      <c r="C294" s="209" t="s">
        <v>624</v>
      </c>
      <c r="D294" s="209" t="s">
        <v>241</v>
      </c>
      <c r="E294" s="210" t="s">
        <v>625</v>
      </c>
      <c r="F294" s="211" t="s">
        <v>626</v>
      </c>
      <c r="G294" s="212" t="s">
        <v>210</v>
      </c>
      <c r="H294" s="213">
        <v>103</v>
      </c>
      <c r="I294" s="214"/>
      <c r="J294" s="215">
        <f>ROUND(I294*H294,2)</f>
        <v>0</v>
      </c>
      <c r="K294" s="211" t="s">
        <v>245</v>
      </c>
      <c r="L294" s="60"/>
      <c r="M294" s="216" t="s">
        <v>21</v>
      </c>
      <c r="N294" s="217" t="s">
        <v>42</v>
      </c>
      <c r="O294" s="41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AR294" s="23" t="s">
        <v>533</v>
      </c>
      <c r="AT294" s="23" t="s">
        <v>241</v>
      </c>
      <c r="AU294" s="23" t="s">
        <v>81</v>
      </c>
      <c r="AY294" s="23" t="s">
        <v>120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3" t="s">
        <v>79</v>
      </c>
      <c r="BK294" s="203">
        <f>ROUND(I294*H294,2)</f>
        <v>0</v>
      </c>
      <c r="BL294" s="23" t="s">
        <v>533</v>
      </c>
      <c r="BM294" s="23" t="s">
        <v>627</v>
      </c>
    </row>
    <row r="295" spans="2:65" s="12" customFormat="1" ht="13.5">
      <c r="B295" s="229"/>
      <c r="C295" s="230"/>
      <c r="D295" s="220" t="s">
        <v>247</v>
      </c>
      <c r="E295" s="231" t="s">
        <v>21</v>
      </c>
      <c r="F295" s="232" t="s">
        <v>628</v>
      </c>
      <c r="G295" s="230"/>
      <c r="H295" s="233">
        <v>103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247</v>
      </c>
      <c r="AU295" s="239" t="s">
        <v>81</v>
      </c>
      <c r="AV295" s="12" t="s">
        <v>81</v>
      </c>
      <c r="AW295" s="12" t="s">
        <v>35</v>
      </c>
      <c r="AX295" s="12" t="s">
        <v>79</v>
      </c>
      <c r="AY295" s="239" t="s">
        <v>120</v>
      </c>
    </row>
    <row r="296" spans="2:65" s="1" customFormat="1" ht="25.5" customHeight="1">
      <c r="B296" s="40"/>
      <c r="C296" s="191" t="s">
        <v>629</v>
      </c>
      <c r="D296" s="191" t="s">
        <v>122</v>
      </c>
      <c r="E296" s="192" t="s">
        <v>630</v>
      </c>
      <c r="F296" s="193" t="s">
        <v>631</v>
      </c>
      <c r="G296" s="194" t="s">
        <v>210</v>
      </c>
      <c r="H296" s="195">
        <v>59.325000000000003</v>
      </c>
      <c r="I296" s="196"/>
      <c r="J296" s="197">
        <f>ROUND(I296*H296,2)</f>
        <v>0</v>
      </c>
      <c r="K296" s="193" t="s">
        <v>21</v>
      </c>
      <c r="L296" s="198"/>
      <c r="M296" s="199" t="s">
        <v>21</v>
      </c>
      <c r="N296" s="200" t="s">
        <v>42</v>
      </c>
      <c r="O296" s="41"/>
      <c r="P296" s="201">
        <f>O296*H296</f>
        <v>0</v>
      </c>
      <c r="Q296" s="201">
        <v>6.8999999999999997E-4</v>
      </c>
      <c r="R296" s="201">
        <f>Q296*H296</f>
        <v>4.0934249999999998E-2</v>
      </c>
      <c r="S296" s="201">
        <v>0</v>
      </c>
      <c r="T296" s="202">
        <f>S296*H296</f>
        <v>0</v>
      </c>
      <c r="AR296" s="23" t="s">
        <v>614</v>
      </c>
      <c r="AT296" s="23" t="s">
        <v>122</v>
      </c>
      <c r="AU296" s="23" t="s">
        <v>81</v>
      </c>
      <c r="AY296" s="23" t="s">
        <v>120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3" t="s">
        <v>79</v>
      </c>
      <c r="BK296" s="203">
        <f>ROUND(I296*H296,2)</f>
        <v>0</v>
      </c>
      <c r="BL296" s="23" t="s">
        <v>614</v>
      </c>
      <c r="BM296" s="23" t="s">
        <v>632</v>
      </c>
    </row>
    <row r="297" spans="2:65" s="11" customFormat="1" ht="13.5">
      <c r="B297" s="218"/>
      <c r="C297" s="219"/>
      <c r="D297" s="220" t="s">
        <v>247</v>
      </c>
      <c r="E297" s="221" t="s">
        <v>21</v>
      </c>
      <c r="F297" s="222" t="s">
        <v>633</v>
      </c>
      <c r="G297" s="219"/>
      <c r="H297" s="221" t="s">
        <v>21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247</v>
      </c>
      <c r="AU297" s="228" t="s">
        <v>81</v>
      </c>
      <c r="AV297" s="11" t="s">
        <v>79</v>
      </c>
      <c r="AW297" s="11" t="s">
        <v>35</v>
      </c>
      <c r="AX297" s="11" t="s">
        <v>71</v>
      </c>
      <c r="AY297" s="228" t="s">
        <v>120</v>
      </c>
    </row>
    <row r="298" spans="2:65" s="11" customFormat="1" ht="13.5">
      <c r="B298" s="218"/>
      <c r="C298" s="219"/>
      <c r="D298" s="220" t="s">
        <v>247</v>
      </c>
      <c r="E298" s="221" t="s">
        <v>21</v>
      </c>
      <c r="F298" s="222" t="s">
        <v>469</v>
      </c>
      <c r="G298" s="219"/>
      <c r="H298" s="221" t="s">
        <v>21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247</v>
      </c>
      <c r="AU298" s="228" t="s">
        <v>81</v>
      </c>
      <c r="AV298" s="11" t="s">
        <v>79</v>
      </c>
      <c r="AW298" s="11" t="s">
        <v>35</v>
      </c>
      <c r="AX298" s="11" t="s">
        <v>71</v>
      </c>
      <c r="AY298" s="228" t="s">
        <v>120</v>
      </c>
    </row>
    <row r="299" spans="2:65" s="12" customFormat="1" ht="13.5">
      <c r="B299" s="229"/>
      <c r="C299" s="230"/>
      <c r="D299" s="220" t="s">
        <v>247</v>
      </c>
      <c r="E299" s="231" t="s">
        <v>21</v>
      </c>
      <c r="F299" s="232" t="s">
        <v>634</v>
      </c>
      <c r="G299" s="230"/>
      <c r="H299" s="233">
        <v>56.5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247</v>
      </c>
      <c r="AU299" s="239" t="s">
        <v>81</v>
      </c>
      <c r="AV299" s="12" t="s">
        <v>81</v>
      </c>
      <c r="AW299" s="12" t="s">
        <v>35</v>
      </c>
      <c r="AX299" s="12" t="s">
        <v>79</v>
      </c>
      <c r="AY299" s="239" t="s">
        <v>120</v>
      </c>
    </row>
    <row r="300" spans="2:65" s="12" customFormat="1" ht="13.5">
      <c r="B300" s="229"/>
      <c r="C300" s="230"/>
      <c r="D300" s="220" t="s">
        <v>247</v>
      </c>
      <c r="E300" s="230"/>
      <c r="F300" s="232" t="s">
        <v>635</v>
      </c>
      <c r="G300" s="230"/>
      <c r="H300" s="233">
        <v>59.325000000000003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247</v>
      </c>
      <c r="AU300" s="239" t="s">
        <v>81</v>
      </c>
      <c r="AV300" s="12" t="s">
        <v>81</v>
      </c>
      <c r="AW300" s="12" t="s">
        <v>6</v>
      </c>
      <c r="AX300" s="12" t="s">
        <v>79</v>
      </c>
      <c r="AY300" s="239" t="s">
        <v>120</v>
      </c>
    </row>
    <row r="301" spans="2:65" s="1" customFormat="1" ht="16.5" customHeight="1">
      <c r="B301" s="40"/>
      <c r="C301" s="191" t="s">
        <v>636</v>
      </c>
      <c r="D301" s="191" t="s">
        <v>122</v>
      </c>
      <c r="E301" s="192" t="s">
        <v>637</v>
      </c>
      <c r="F301" s="193" t="s">
        <v>638</v>
      </c>
      <c r="G301" s="194" t="s">
        <v>210</v>
      </c>
      <c r="H301" s="195">
        <v>48.825000000000003</v>
      </c>
      <c r="I301" s="196"/>
      <c r="J301" s="197">
        <f>ROUND(I301*H301,2)</f>
        <v>0</v>
      </c>
      <c r="K301" s="193" t="s">
        <v>21</v>
      </c>
      <c r="L301" s="198"/>
      <c r="M301" s="199" t="s">
        <v>21</v>
      </c>
      <c r="N301" s="200" t="s">
        <v>42</v>
      </c>
      <c r="O301" s="41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3" t="s">
        <v>614</v>
      </c>
      <c r="AT301" s="23" t="s">
        <v>122</v>
      </c>
      <c r="AU301" s="23" t="s">
        <v>81</v>
      </c>
      <c r="AY301" s="23" t="s">
        <v>120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3" t="s">
        <v>79</v>
      </c>
      <c r="BK301" s="203">
        <f>ROUND(I301*H301,2)</f>
        <v>0</v>
      </c>
      <c r="BL301" s="23" t="s">
        <v>614</v>
      </c>
      <c r="BM301" s="23" t="s">
        <v>639</v>
      </c>
    </row>
    <row r="302" spans="2:65" s="11" customFormat="1" ht="13.5">
      <c r="B302" s="218"/>
      <c r="C302" s="219"/>
      <c r="D302" s="220" t="s">
        <v>247</v>
      </c>
      <c r="E302" s="221" t="s">
        <v>21</v>
      </c>
      <c r="F302" s="222" t="s">
        <v>469</v>
      </c>
      <c r="G302" s="219"/>
      <c r="H302" s="221" t="s">
        <v>21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247</v>
      </c>
      <c r="AU302" s="228" t="s">
        <v>81</v>
      </c>
      <c r="AV302" s="11" t="s">
        <v>79</v>
      </c>
      <c r="AW302" s="11" t="s">
        <v>35</v>
      </c>
      <c r="AX302" s="11" t="s">
        <v>71</v>
      </c>
      <c r="AY302" s="228" t="s">
        <v>120</v>
      </c>
    </row>
    <row r="303" spans="2:65" s="12" customFormat="1" ht="13.5">
      <c r="B303" s="229"/>
      <c r="C303" s="230"/>
      <c r="D303" s="220" t="s">
        <v>247</v>
      </c>
      <c r="E303" s="231" t="s">
        <v>21</v>
      </c>
      <c r="F303" s="232" t="s">
        <v>640</v>
      </c>
      <c r="G303" s="230"/>
      <c r="H303" s="233">
        <v>46.5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247</v>
      </c>
      <c r="AU303" s="239" t="s">
        <v>81</v>
      </c>
      <c r="AV303" s="12" t="s">
        <v>81</v>
      </c>
      <c r="AW303" s="12" t="s">
        <v>35</v>
      </c>
      <c r="AX303" s="12" t="s">
        <v>79</v>
      </c>
      <c r="AY303" s="239" t="s">
        <v>120</v>
      </c>
    </row>
    <row r="304" spans="2:65" s="12" customFormat="1" ht="13.5">
      <c r="B304" s="229"/>
      <c r="C304" s="230"/>
      <c r="D304" s="220" t="s">
        <v>247</v>
      </c>
      <c r="E304" s="230"/>
      <c r="F304" s="232" t="s">
        <v>641</v>
      </c>
      <c r="G304" s="230"/>
      <c r="H304" s="233">
        <v>48.825000000000003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247</v>
      </c>
      <c r="AU304" s="239" t="s">
        <v>81</v>
      </c>
      <c r="AV304" s="12" t="s">
        <v>81</v>
      </c>
      <c r="AW304" s="12" t="s">
        <v>6</v>
      </c>
      <c r="AX304" s="12" t="s">
        <v>79</v>
      </c>
      <c r="AY304" s="239" t="s">
        <v>120</v>
      </c>
    </row>
    <row r="305" spans="2:65" s="1" customFormat="1" ht="16.5" customHeight="1">
      <c r="B305" s="40"/>
      <c r="C305" s="191" t="s">
        <v>642</v>
      </c>
      <c r="D305" s="191" t="s">
        <v>122</v>
      </c>
      <c r="E305" s="192" t="s">
        <v>643</v>
      </c>
      <c r="F305" s="193" t="s">
        <v>644</v>
      </c>
      <c r="G305" s="194" t="s">
        <v>124</v>
      </c>
      <c r="H305" s="195">
        <v>1</v>
      </c>
      <c r="I305" s="196"/>
      <c r="J305" s="197">
        <f>ROUND(I305*H305,2)</f>
        <v>0</v>
      </c>
      <c r="K305" s="193" t="s">
        <v>21</v>
      </c>
      <c r="L305" s="198"/>
      <c r="M305" s="199" t="s">
        <v>21</v>
      </c>
      <c r="N305" s="204" t="s">
        <v>42</v>
      </c>
      <c r="O305" s="205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AR305" s="23" t="s">
        <v>614</v>
      </c>
      <c r="AT305" s="23" t="s">
        <v>122</v>
      </c>
      <c r="AU305" s="23" t="s">
        <v>81</v>
      </c>
      <c r="AY305" s="23" t="s">
        <v>120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79</v>
      </c>
      <c r="BK305" s="203">
        <f>ROUND(I305*H305,2)</f>
        <v>0</v>
      </c>
      <c r="BL305" s="23" t="s">
        <v>614</v>
      </c>
      <c r="BM305" s="23" t="s">
        <v>645</v>
      </c>
    </row>
    <row r="306" spans="2:65" s="1" customFormat="1" ht="6.95" customHeight="1">
      <c r="B306" s="55"/>
      <c r="C306" s="56"/>
      <c r="D306" s="56"/>
      <c r="E306" s="56"/>
      <c r="F306" s="56"/>
      <c r="G306" s="56"/>
      <c r="H306" s="56"/>
      <c r="I306" s="138"/>
      <c r="J306" s="56"/>
      <c r="K306" s="56"/>
      <c r="L306" s="60"/>
    </row>
  </sheetData>
  <sheetProtection algorithmName="SHA-512" hashValue="XTWroPX/xaf02JyMwOZWwxKY+PbMZmUZt6+OFvq3XUSvExWBI6dQgRXM4zxJpAOHRIEdiecEWRKtY7Ocs+sUtw==" saltValue="klUk2kAdLx4/FvQ35y/TquvjadzXqyTGuSiGaCogfggdFr4jA70DL85ClMCFjTsfm0WpbofAVHWyHIgfF1/TrQ==" spinCount="100000" sheet="1" objects="1" scenarios="1" formatColumns="0" formatRows="0" autoFilter="0"/>
  <autoFilter ref="C85:K3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88</v>
      </c>
      <c r="G1" s="376" t="s">
        <v>89</v>
      </c>
      <c r="H1" s="376"/>
      <c r="I1" s="114"/>
      <c r="J1" s="113" t="s">
        <v>90</v>
      </c>
      <c r="K1" s="112" t="s">
        <v>91</v>
      </c>
      <c r="L1" s="113" t="s">
        <v>92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3" t="s">
        <v>87</v>
      </c>
      <c r="AZ2" s="208" t="s">
        <v>646</v>
      </c>
      <c r="BA2" s="208" t="s">
        <v>647</v>
      </c>
      <c r="BB2" s="208" t="s">
        <v>203</v>
      </c>
      <c r="BC2" s="208" t="s">
        <v>359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648</v>
      </c>
      <c r="BA3" s="208" t="s">
        <v>648</v>
      </c>
      <c r="BB3" s="208" t="s">
        <v>200</v>
      </c>
      <c r="BC3" s="208" t="s">
        <v>649</v>
      </c>
      <c r="BD3" s="208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219</v>
      </c>
      <c r="BA4" s="208" t="s">
        <v>650</v>
      </c>
      <c r="BB4" s="208" t="s">
        <v>203</v>
      </c>
      <c r="BC4" s="208" t="s">
        <v>651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652</v>
      </c>
      <c r="BA5" s="208" t="s">
        <v>653</v>
      </c>
      <c r="BB5" s="208" t="s">
        <v>200</v>
      </c>
      <c r="BC5" s="208" t="s">
        <v>654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655</v>
      </c>
      <c r="BA6" s="208" t="s">
        <v>655</v>
      </c>
      <c r="BB6" s="208" t="s">
        <v>324</v>
      </c>
      <c r="BC6" s="208" t="s">
        <v>151</v>
      </c>
      <c r="BD6" s="208" t="s">
        <v>81</v>
      </c>
    </row>
    <row r="7" spans="1:70" ht="16.5" customHeight="1">
      <c r="B7" s="27"/>
      <c r="C7" s="28"/>
      <c r="D7" s="28"/>
      <c r="E7" s="368" t="str">
        <f>'Rekapitulace stavby'!K6</f>
        <v>Parkoviště na ul. Výškovická, p.p.č. 793/281, k. ú. Výškovice u Ostravy</v>
      </c>
      <c r="F7" s="369"/>
      <c r="G7" s="369"/>
      <c r="H7" s="369"/>
      <c r="I7" s="116"/>
      <c r="J7" s="28"/>
      <c r="K7" s="30"/>
      <c r="AZ7" s="208" t="s">
        <v>656</v>
      </c>
      <c r="BA7" s="208" t="s">
        <v>656</v>
      </c>
      <c r="BB7" s="208" t="s">
        <v>324</v>
      </c>
      <c r="BC7" s="208" t="s">
        <v>657</v>
      </c>
      <c r="BD7" s="208" t="s">
        <v>81</v>
      </c>
    </row>
    <row r="8" spans="1:70" s="1" customFormat="1">
      <c r="B8" s="40"/>
      <c r="C8" s="41"/>
      <c r="D8" s="36" t="s">
        <v>94</v>
      </c>
      <c r="E8" s="41"/>
      <c r="F8" s="41"/>
      <c r="G8" s="41"/>
      <c r="H8" s="41"/>
      <c r="I8" s="117"/>
      <c r="J8" s="41"/>
      <c r="K8" s="44"/>
      <c r="AZ8" s="208" t="s">
        <v>658</v>
      </c>
      <c r="BA8" s="208" t="s">
        <v>658</v>
      </c>
      <c r="BB8" s="208" t="s">
        <v>324</v>
      </c>
      <c r="BC8" s="208" t="s">
        <v>659</v>
      </c>
      <c r="BD8" s="208" t="s">
        <v>81</v>
      </c>
    </row>
    <row r="9" spans="1:70" s="1" customFormat="1" ht="36.950000000000003" customHeight="1">
      <c r="B9" s="40"/>
      <c r="C9" s="41"/>
      <c r="D9" s="41"/>
      <c r="E9" s="370" t="s">
        <v>660</v>
      </c>
      <c r="F9" s="371"/>
      <c r="G9" s="371"/>
      <c r="H9" s="371"/>
      <c r="I9" s="117"/>
      <c r="J9" s="41"/>
      <c r="K9" s="44"/>
      <c r="AZ9" s="208" t="s">
        <v>661</v>
      </c>
      <c r="BA9" s="208" t="s">
        <v>661</v>
      </c>
      <c r="BB9" s="208" t="s">
        <v>203</v>
      </c>
      <c r="BC9" s="208" t="s">
        <v>662</v>
      </c>
      <c r="BD9" s="208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663</v>
      </c>
      <c r="BA10" s="208" t="s">
        <v>663</v>
      </c>
      <c r="BB10" s="208" t="s">
        <v>203</v>
      </c>
      <c r="BC10" s="208" t="s">
        <v>664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665</v>
      </c>
      <c r="BA11" s="208" t="s">
        <v>665</v>
      </c>
      <c r="BB11" s="208" t="s">
        <v>203</v>
      </c>
      <c r="BC11" s="208" t="s">
        <v>666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11. 2. 2018</v>
      </c>
      <c r="K12" s="44"/>
      <c r="AZ12" s="208" t="s">
        <v>667</v>
      </c>
      <c r="BA12" s="208" t="s">
        <v>667</v>
      </c>
      <c r="BB12" s="208" t="s">
        <v>210</v>
      </c>
      <c r="BC12" s="208" t="s">
        <v>668</v>
      </c>
      <c r="BD12" s="208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209</v>
      </c>
      <c r="BA13" s="208" t="s">
        <v>209</v>
      </c>
      <c r="BB13" s="208" t="s">
        <v>210</v>
      </c>
      <c r="BC13" s="208" t="s">
        <v>160</v>
      </c>
      <c r="BD13" s="208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08" t="s">
        <v>229</v>
      </c>
      <c r="BA14" s="208" t="s">
        <v>229</v>
      </c>
      <c r="BB14" s="208" t="s">
        <v>200</v>
      </c>
      <c r="BC14" s="208" t="s">
        <v>669</v>
      </c>
      <c r="BD14" s="208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37" t="s">
        <v>21</v>
      </c>
      <c r="F24" s="337"/>
      <c r="G24" s="337"/>
      <c r="H24" s="33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ROUND(SUM(BE84:BE188), 2)</f>
        <v>0</v>
      </c>
      <c r="G30" s="41"/>
      <c r="H30" s="41"/>
      <c r="I30" s="130">
        <v>0.21</v>
      </c>
      <c r="J30" s="129">
        <f>ROUND(ROUND((SUM(BE84:BE188)),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ROUND(SUM(BF84:BF188), 2)</f>
        <v>0</v>
      </c>
      <c r="G31" s="41"/>
      <c r="H31" s="41"/>
      <c r="I31" s="130">
        <v>0.15</v>
      </c>
      <c r="J31" s="129">
        <f>ROUND(ROUND((SUM(BF84:BF188)),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ROUND(SUM(BG84:BG188),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ROUND(SUM(BH84:BH188),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ROUND(SUM(BI84:BI188),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68" t="str">
        <f>E7</f>
        <v>Parkoviště na ul. Výškovická, p.p.č. 793/281, k. ú. Výškovice u Ostravy</v>
      </c>
      <c r="F45" s="369"/>
      <c r="G45" s="369"/>
      <c r="H45" s="369"/>
      <c r="I45" s="117"/>
      <c r="J45" s="41"/>
      <c r="K45" s="44"/>
    </row>
    <row r="46" spans="2:11" s="1" customFormat="1" ht="14.45" customHeight="1">
      <c r="B46" s="40"/>
      <c r="C46" s="36" t="s">
        <v>94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0" t="str">
        <f>E9</f>
        <v>002 - SO 301 DEŠŤOVÁ KANALIZACE</v>
      </c>
      <c r="F47" s="371"/>
      <c r="G47" s="371"/>
      <c r="H47" s="37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ul. Výškovická, Ostrava</v>
      </c>
      <c r="G49" s="41"/>
      <c r="H49" s="41"/>
      <c r="I49" s="118" t="s">
        <v>25</v>
      </c>
      <c r="J49" s="119" t="str">
        <f>IF(J12="","",J12)</f>
        <v>11. 2. 2018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3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97</v>
      </c>
      <c r="D54" s="131"/>
      <c r="E54" s="131"/>
      <c r="F54" s="131"/>
      <c r="G54" s="131"/>
      <c r="H54" s="131"/>
      <c r="I54" s="144"/>
      <c r="J54" s="145" t="s">
        <v>98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99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100</v>
      </c>
    </row>
    <row r="57" spans="2:47" s="7" customFormat="1" ht="24.95" customHeight="1">
      <c r="B57" s="148"/>
      <c r="C57" s="149"/>
      <c r="D57" s="150" t="s">
        <v>101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899999999999999" customHeight="1">
      <c r="B58" s="155"/>
      <c r="C58" s="156"/>
      <c r="D58" s="157" t="s">
        <v>231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899999999999999" customHeight="1">
      <c r="B59" s="155"/>
      <c r="C59" s="156"/>
      <c r="D59" s="157" t="s">
        <v>232</v>
      </c>
      <c r="E59" s="158"/>
      <c r="F59" s="158"/>
      <c r="G59" s="158"/>
      <c r="H59" s="158"/>
      <c r="I59" s="159"/>
      <c r="J59" s="160">
        <f>J145</f>
        <v>0</v>
      </c>
      <c r="K59" s="161"/>
    </row>
    <row r="60" spans="2:47" s="8" customFormat="1" ht="19.899999999999999" customHeight="1">
      <c r="B60" s="155"/>
      <c r="C60" s="156"/>
      <c r="D60" s="157" t="s">
        <v>670</v>
      </c>
      <c r="E60" s="158"/>
      <c r="F60" s="158"/>
      <c r="G60" s="158"/>
      <c r="H60" s="158"/>
      <c r="I60" s="159"/>
      <c r="J60" s="160">
        <f>J157</f>
        <v>0</v>
      </c>
      <c r="K60" s="161"/>
    </row>
    <row r="61" spans="2:47" s="8" customFormat="1" ht="19.899999999999999" customHeight="1">
      <c r="B61" s="155"/>
      <c r="C61" s="156"/>
      <c r="D61" s="157" t="s">
        <v>233</v>
      </c>
      <c r="E61" s="158"/>
      <c r="F61" s="158"/>
      <c r="G61" s="158"/>
      <c r="H61" s="158"/>
      <c r="I61" s="159"/>
      <c r="J61" s="160">
        <f>J161</f>
        <v>0</v>
      </c>
      <c r="K61" s="161"/>
    </row>
    <row r="62" spans="2:47" s="8" customFormat="1" ht="19.899999999999999" customHeight="1">
      <c r="B62" s="155"/>
      <c r="C62" s="156"/>
      <c r="D62" s="157" t="s">
        <v>671</v>
      </c>
      <c r="E62" s="158"/>
      <c r="F62" s="158"/>
      <c r="G62" s="158"/>
      <c r="H62" s="158"/>
      <c r="I62" s="159"/>
      <c r="J62" s="160">
        <f>J165</f>
        <v>0</v>
      </c>
      <c r="K62" s="161"/>
    </row>
    <row r="63" spans="2:47" s="8" customFormat="1" ht="19.899999999999999" customHeight="1">
      <c r="B63" s="155"/>
      <c r="C63" s="156"/>
      <c r="D63" s="157" t="s">
        <v>235</v>
      </c>
      <c r="E63" s="158"/>
      <c r="F63" s="158"/>
      <c r="G63" s="158"/>
      <c r="H63" s="158"/>
      <c r="I63" s="159"/>
      <c r="J63" s="160">
        <f>J182</f>
        <v>0</v>
      </c>
      <c r="K63" s="161"/>
    </row>
    <row r="64" spans="2:47" s="8" customFormat="1" ht="19.899999999999999" customHeight="1">
      <c r="B64" s="155"/>
      <c r="C64" s="156"/>
      <c r="D64" s="157" t="s">
        <v>237</v>
      </c>
      <c r="E64" s="158"/>
      <c r="F64" s="158"/>
      <c r="G64" s="158"/>
      <c r="H64" s="158"/>
      <c r="I64" s="159"/>
      <c r="J64" s="160">
        <f>J187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50000000000003" customHeight="1">
      <c r="B71" s="40"/>
      <c r="C71" s="61" t="s">
        <v>103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5" customHeight="1">
      <c r="B74" s="40"/>
      <c r="C74" s="62"/>
      <c r="D74" s="62"/>
      <c r="E74" s="373" t="str">
        <f>E7</f>
        <v>Parkoviště na ul. Výškovická, p.p.č. 793/281, k. ú. Výškovice u Ostravy</v>
      </c>
      <c r="F74" s="374"/>
      <c r="G74" s="374"/>
      <c r="H74" s="374"/>
      <c r="I74" s="162"/>
      <c r="J74" s="62"/>
      <c r="K74" s="62"/>
      <c r="L74" s="60"/>
    </row>
    <row r="75" spans="2:12" s="1" customFormat="1" ht="14.45" customHeight="1">
      <c r="B75" s="40"/>
      <c r="C75" s="64" t="s">
        <v>94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7.25" customHeight="1">
      <c r="B76" s="40"/>
      <c r="C76" s="62"/>
      <c r="D76" s="62"/>
      <c r="E76" s="348" t="str">
        <f>E9</f>
        <v>002 - SO 301 DEŠŤOVÁ KANALIZACE</v>
      </c>
      <c r="F76" s="375"/>
      <c r="G76" s="375"/>
      <c r="H76" s="375"/>
      <c r="I76" s="162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>ul. Výškovická, Ostrava</v>
      </c>
      <c r="G78" s="62"/>
      <c r="H78" s="62"/>
      <c r="I78" s="164" t="s">
        <v>25</v>
      </c>
      <c r="J78" s="72" t="str">
        <f>IF(J12="","",J12)</f>
        <v>11. 2. 2018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>
      <c r="B80" s="40"/>
      <c r="C80" s="64" t="s">
        <v>27</v>
      </c>
      <c r="D80" s="62"/>
      <c r="E80" s="62"/>
      <c r="F80" s="163" t="str">
        <f>E15</f>
        <v>Městský obvod Ostrava – Jih</v>
      </c>
      <c r="G80" s="62"/>
      <c r="H80" s="62"/>
      <c r="I80" s="164" t="s">
        <v>33</v>
      </c>
      <c r="J80" s="163" t="str">
        <f>E21</f>
        <v>Roman Fildán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104</v>
      </c>
      <c r="D83" s="167" t="s">
        <v>56</v>
      </c>
      <c r="E83" s="167" t="s">
        <v>52</v>
      </c>
      <c r="F83" s="167" t="s">
        <v>105</v>
      </c>
      <c r="G83" s="167" t="s">
        <v>106</v>
      </c>
      <c r="H83" s="167" t="s">
        <v>107</v>
      </c>
      <c r="I83" s="168" t="s">
        <v>108</v>
      </c>
      <c r="J83" s="167" t="s">
        <v>98</v>
      </c>
      <c r="K83" s="169" t="s">
        <v>109</v>
      </c>
      <c r="L83" s="170"/>
      <c r="M83" s="80" t="s">
        <v>110</v>
      </c>
      <c r="N83" s="81" t="s">
        <v>41</v>
      </c>
      <c r="O83" s="81" t="s">
        <v>111</v>
      </c>
      <c r="P83" s="81" t="s">
        <v>112</v>
      </c>
      <c r="Q83" s="81" t="s">
        <v>113</v>
      </c>
      <c r="R83" s="81" t="s">
        <v>114</v>
      </c>
      <c r="S83" s="81" t="s">
        <v>115</v>
      </c>
      <c r="T83" s="82" t="s">
        <v>116</v>
      </c>
    </row>
    <row r="84" spans="2:65" s="1" customFormat="1" ht="29.25" customHeight="1">
      <c r="B84" s="40"/>
      <c r="C84" s="86" t="s">
        <v>99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</f>
        <v>0</v>
      </c>
      <c r="Q84" s="84"/>
      <c r="R84" s="172">
        <f>R85</f>
        <v>99.626993010000007</v>
      </c>
      <c r="S84" s="84"/>
      <c r="T84" s="173">
        <f>T85</f>
        <v>0</v>
      </c>
      <c r="AT84" s="23" t="s">
        <v>70</v>
      </c>
      <c r="AU84" s="23" t="s">
        <v>100</v>
      </c>
      <c r="BK84" s="174">
        <f>BK85</f>
        <v>0</v>
      </c>
    </row>
    <row r="85" spans="2:65" s="10" customFormat="1" ht="37.35" customHeight="1">
      <c r="B85" s="175"/>
      <c r="C85" s="176"/>
      <c r="D85" s="177" t="s">
        <v>70</v>
      </c>
      <c r="E85" s="178" t="s">
        <v>117</v>
      </c>
      <c r="F85" s="178" t="s">
        <v>118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P86+P145+P157+P161+P165+P182+P187</f>
        <v>0</v>
      </c>
      <c r="Q85" s="183"/>
      <c r="R85" s="184">
        <f>R86+R145+R157+R161+R165+R182+R187</f>
        <v>99.626993010000007</v>
      </c>
      <c r="S85" s="183"/>
      <c r="T85" s="185">
        <f>T86+T145+T157+T161+T165+T182+T187</f>
        <v>0</v>
      </c>
      <c r="AR85" s="186" t="s">
        <v>79</v>
      </c>
      <c r="AT85" s="187" t="s">
        <v>70</v>
      </c>
      <c r="AU85" s="187" t="s">
        <v>71</v>
      </c>
      <c r="AY85" s="186" t="s">
        <v>120</v>
      </c>
      <c r="BK85" s="188">
        <f>BK86+BK145+BK157+BK161+BK165+BK182+BK187</f>
        <v>0</v>
      </c>
    </row>
    <row r="86" spans="2:65" s="10" customFormat="1" ht="19.899999999999999" customHeight="1">
      <c r="B86" s="175"/>
      <c r="C86" s="176"/>
      <c r="D86" s="177" t="s">
        <v>70</v>
      </c>
      <c r="E86" s="189" t="s">
        <v>79</v>
      </c>
      <c r="F86" s="189" t="s">
        <v>240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SUM(P87:P144)</f>
        <v>0</v>
      </c>
      <c r="Q86" s="183"/>
      <c r="R86" s="184">
        <f>SUM(R87:R144)</f>
        <v>94.321152799999993</v>
      </c>
      <c r="S86" s="183"/>
      <c r="T86" s="185">
        <f>SUM(T87:T144)</f>
        <v>0</v>
      </c>
      <c r="AR86" s="186" t="s">
        <v>79</v>
      </c>
      <c r="AT86" s="187" t="s">
        <v>70</v>
      </c>
      <c r="AU86" s="187" t="s">
        <v>79</v>
      </c>
      <c r="AY86" s="186" t="s">
        <v>120</v>
      </c>
      <c r="BK86" s="188">
        <f>SUM(BK87:BK144)</f>
        <v>0</v>
      </c>
    </row>
    <row r="87" spans="2:65" s="1" customFormat="1" ht="25.5" customHeight="1">
      <c r="B87" s="40"/>
      <c r="C87" s="209" t="s">
        <v>79</v>
      </c>
      <c r="D87" s="209" t="s">
        <v>241</v>
      </c>
      <c r="E87" s="210" t="s">
        <v>672</v>
      </c>
      <c r="F87" s="211" t="s">
        <v>673</v>
      </c>
      <c r="G87" s="212" t="s">
        <v>203</v>
      </c>
      <c r="H87" s="213">
        <v>27</v>
      </c>
      <c r="I87" s="214"/>
      <c r="J87" s="215">
        <f>ROUND(I87*H87,2)</f>
        <v>0</v>
      </c>
      <c r="K87" s="211" t="s">
        <v>245</v>
      </c>
      <c r="L87" s="60"/>
      <c r="M87" s="216" t="s">
        <v>21</v>
      </c>
      <c r="N87" s="217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126</v>
      </c>
      <c r="AT87" s="23" t="s">
        <v>241</v>
      </c>
      <c r="AU87" s="23" t="s">
        <v>81</v>
      </c>
      <c r="AY87" s="23" t="s">
        <v>120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126</v>
      </c>
      <c r="BM87" s="23" t="s">
        <v>674</v>
      </c>
    </row>
    <row r="88" spans="2:65" s="11" customFormat="1" ht="13.5">
      <c r="B88" s="218"/>
      <c r="C88" s="219"/>
      <c r="D88" s="220" t="s">
        <v>247</v>
      </c>
      <c r="E88" s="221" t="s">
        <v>21</v>
      </c>
      <c r="F88" s="222" t="s">
        <v>675</v>
      </c>
      <c r="G88" s="219"/>
      <c r="H88" s="221" t="s">
        <v>21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247</v>
      </c>
      <c r="AU88" s="228" t="s">
        <v>81</v>
      </c>
      <c r="AV88" s="11" t="s">
        <v>79</v>
      </c>
      <c r="AW88" s="11" t="s">
        <v>35</v>
      </c>
      <c r="AX88" s="11" t="s">
        <v>71</v>
      </c>
      <c r="AY88" s="228" t="s">
        <v>120</v>
      </c>
    </row>
    <row r="89" spans="2:65" s="12" customFormat="1" ht="13.5">
      <c r="B89" s="229"/>
      <c r="C89" s="230"/>
      <c r="D89" s="220" t="s">
        <v>247</v>
      </c>
      <c r="E89" s="231" t="s">
        <v>646</v>
      </c>
      <c r="F89" s="232" t="s">
        <v>676</v>
      </c>
      <c r="G89" s="230"/>
      <c r="H89" s="233">
        <v>27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AT89" s="239" t="s">
        <v>247</v>
      </c>
      <c r="AU89" s="239" t="s">
        <v>81</v>
      </c>
      <c r="AV89" s="12" t="s">
        <v>81</v>
      </c>
      <c r="AW89" s="12" t="s">
        <v>35</v>
      </c>
      <c r="AX89" s="12" t="s">
        <v>79</v>
      </c>
      <c r="AY89" s="239" t="s">
        <v>120</v>
      </c>
    </row>
    <row r="90" spans="2:65" s="1" customFormat="1" ht="25.5" customHeight="1">
      <c r="B90" s="40"/>
      <c r="C90" s="209" t="s">
        <v>81</v>
      </c>
      <c r="D90" s="209" t="s">
        <v>241</v>
      </c>
      <c r="E90" s="210" t="s">
        <v>677</v>
      </c>
      <c r="F90" s="211" t="s">
        <v>678</v>
      </c>
      <c r="G90" s="212" t="s">
        <v>203</v>
      </c>
      <c r="H90" s="213">
        <v>27</v>
      </c>
      <c r="I90" s="214"/>
      <c r="J90" s="215">
        <f>ROUND(I90*H90,2)</f>
        <v>0</v>
      </c>
      <c r="K90" s="211" t="s">
        <v>245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126</v>
      </c>
      <c r="AT90" s="23" t="s">
        <v>241</v>
      </c>
      <c r="AU90" s="23" t="s">
        <v>81</v>
      </c>
      <c r="AY90" s="23" t="s">
        <v>120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126</v>
      </c>
      <c r="BM90" s="23" t="s">
        <v>679</v>
      </c>
    </row>
    <row r="91" spans="2:65" s="12" customFormat="1" ht="13.5">
      <c r="B91" s="229"/>
      <c r="C91" s="230"/>
      <c r="D91" s="220" t="s">
        <v>247</v>
      </c>
      <c r="E91" s="231" t="s">
        <v>21</v>
      </c>
      <c r="F91" s="232" t="s">
        <v>646</v>
      </c>
      <c r="G91" s="230"/>
      <c r="H91" s="233">
        <v>27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247</v>
      </c>
      <c r="AU91" s="239" t="s">
        <v>81</v>
      </c>
      <c r="AV91" s="12" t="s">
        <v>81</v>
      </c>
      <c r="AW91" s="12" t="s">
        <v>35</v>
      </c>
      <c r="AX91" s="12" t="s">
        <v>71</v>
      </c>
      <c r="AY91" s="239" t="s">
        <v>120</v>
      </c>
    </row>
    <row r="92" spans="2:65" s="13" customFormat="1" ht="13.5">
      <c r="B92" s="240"/>
      <c r="C92" s="241"/>
      <c r="D92" s="220" t="s">
        <v>247</v>
      </c>
      <c r="E92" s="242" t="s">
        <v>21</v>
      </c>
      <c r="F92" s="243" t="s">
        <v>295</v>
      </c>
      <c r="G92" s="241"/>
      <c r="H92" s="244">
        <v>27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AT92" s="250" t="s">
        <v>247</v>
      </c>
      <c r="AU92" s="250" t="s">
        <v>81</v>
      </c>
      <c r="AV92" s="13" t="s">
        <v>126</v>
      </c>
      <c r="AW92" s="13" t="s">
        <v>35</v>
      </c>
      <c r="AX92" s="13" t="s">
        <v>79</v>
      </c>
      <c r="AY92" s="250" t="s">
        <v>120</v>
      </c>
    </row>
    <row r="93" spans="2:65" s="1" customFormat="1" ht="25.5" customHeight="1">
      <c r="B93" s="40"/>
      <c r="C93" s="209" t="s">
        <v>130</v>
      </c>
      <c r="D93" s="209" t="s">
        <v>241</v>
      </c>
      <c r="E93" s="210" t="s">
        <v>680</v>
      </c>
      <c r="F93" s="211" t="s">
        <v>681</v>
      </c>
      <c r="G93" s="212" t="s">
        <v>203</v>
      </c>
      <c r="H93" s="213">
        <v>24.867999999999999</v>
      </c>
      <c r="I93" s="214"/>
      <c r="J93" s="215">
        <f>ROUND(I93*H93,2)</f>
        <v>0</v>
      </c>
      <c r="K93" s="211" t="s">
        <v>245</v>
      </c>
      <c r="L93" s="60"/>
      <c r="M93" s="216" t="s">
        <v>21</v>
      </c>
      <c r="N93" s="217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126</v>
      </c>
      <c r="AT93" s="23" t="s">
        <v>241</v>
      </c>
      <c r="AU93" s="23" t="s">
        <v>81</v>
      </c>
      <c r="AY93" s="23" t="s">
        <v>120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126</v>
      </c>
      <c r="BM93" s="23" t="s">
        <v>682</v>
      </c>
    </row>
    <row r="94" spans="2:65" s="11" customFormat="1" ht="13.5">
      <c r="B94" s="218"/>
      <c r="C94" s="219"/>
      <c r="D94" s="220" t="s">
        <v>247</v>
      </c>
      <c r="E94" s="221" t="s">
        <v>21</v>
      </c>
      <c r="F94" s="222" t="s">
        <v>683</v>
      </c>
      <c r="G94" s="219"/>
      <c r="H94" s="221" t="s">
        <v>21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247</v>
      </c>
      <c r="AU94" s="228" t="s">
        <v>81</v>
      </c>
      <c r="AV94" s="11" t="s">
        <v>79</v>
      </c>
      <c r="AW94" s="11" t="s">
        <v>35</v>
      </c>
      <c r="AX94" s="11" t="s">
        <v>71</v>
      </c>
      <c r="AY94" s="228" t="s">
        <v>120</v>
      </c>
    </row>
    <row r="95" spans="2:65" s="12" customFormat="1" ht="13.5">
      <c r="B95" s="229"/>
      <c r="C95" s="230"/>
      <c r="D95" s="220" t="s">
        <v>247</v>
      </c>
      <c r="E95" s="231" t="s">
        <v>219</v>
      </c>
      <c r="F95" s="232" t="s">
        <v>684</v>
      </c>
      <c r="G95" s="230"/>
      <c r="H95" s="233">
        <v>24.867999999999999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247</v>
      </c>
      <c r="AU95" s="239" t="s">
        <v>81</v>
      </c>
      <c r="AV95" s="12" t="s">
        <v>81</v>
      </c>
      <c r="AW95" s="12" t="s">
        <v>35</v>
      </c>
      <c r="AX95" s="12" t="s">
        <v>79</v>
      </c>
      <c r="AY95" s="239" t="s">
        <v>120</v>
      </c>
    </row>
    <row r="96" spans="2:65" s="1" customFormat="1" ht="38.25" customHeight="1">
      <c r="B96" s="40"/>
      <c r="C96" s="209" t="s">
        <v>126</v>
      </c>
      <c r="D96" s="209" t="s">
        <v>241</v>
      </c>
      <c r="E96" s="210" t="s">
        <v>685</v>
      </c>
      <c r="F96" s="211" t="s">
        <v>686</v>
      </c>
      <c r="G96" s="212" t="s">
        <v>203</v>
      </c>
      <c r="H96" s="213">
        <v>24.867999999999999</v>
      </c>
      <c r="I96" s="214"/>
      <c r="J96" s="215">
        <f>ROUND(I96*H96,2)</f>
        <v>0</v>
      </c>
      <c r="K96" s="211" t="s">
        <v>245</v>
      </c>
      <c r="L96" s="60"/>
      <c r="M96" s="216" t="s">
        <v>21</v>
      </c>
      <c r="N96" s="217" t="s">
        <v>42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126</v>
      </c>
      <c r="AT96" s="23" t="s">
        <v>241</v>
      </c>
      <c r="AU96" s="23" t="s">
        <v>81</v>
      </c>
      <c r="AY96" s="23" t="s">
        <v>120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79</v>
      </c>
      <c r="BK96" s="203">
        <f>ROUND(I96*H96,2)</f>
        <v>0</v>
      </c>
      <c r="BL96" s="23" t="s">
        <v>126</v>
      </c>
      <c r="BM96" s="23" t="s">
        <v>687</v>
      </c>
    </row>
    <row r="97" spans="2:65" s="12" customFormat="1" ht="13.5">
      <c r="B97" s="229"/>
      <c r="C97" s="230"/>
      <c r="D97" s="220" t="s">
        <v>247</v>
      </c>
      <c r="E97" s="231" t="s">
        <v>21</v>
      </c>
      <c r="F97" s="232" t="s">
        <v>219</v>
      </c>
      <c r="G97" s="230"/>
      <c r="H97" s="233">
        <v>24.867999999999999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247</v>
      </c>
      <c r="AU97" s="239" t="s">
        <v>81</v>
      </c>
      <c r="AV97" s="12" t="s">
        <v>81</v>
      </c>
      <c r="AW97" s="12" t="s">
        <v>35</v>
      </c>
      <c r="AX97" s="12" t="s">
        <v>79</v>
      </c>
      <c r="AY97" s="239" t="s">
        <v>120</v>
      </c>
    </row>
    <row r="98" spans="2:65" s="1" customFormat="1" ht="25.5" customHeight="1">
      <c r="B98" s="40"/>
      <c r="C98" s="209" t="s">
        <v>119</v>
      </c>
      <c r="D98" s="209" t="s">
        <v>241</v>
      </c>
      <c r="E98" s="210" t="s">
        <v>688</v>
      </c>
      <c r="F98" s="211" t="s">
        <v>689</v>
      </c>
      <c r="G98" s="212" t="s">
        <v>200</v>
      </c>
      <c r="H98" s="213">
        <v>130.768</v>
      </c>
      <c r="I98" s="214"/>
      <c r="J98" s="215">
        <f>ROUND(I98*H98,2)</f>
        <v>0</v>
      </c>
      <c r="K98" s="211" t="s">
        <v>245</v>
      </c>
      <c r="L98" s="60"/>
      <c r="M98" s="216" t="s">
        <v>21</v>
      </c>
      <c r="N98" s="217" t="s">
        <v>42</v>
      </c>
      <c r="O98" s="41"/>
      <c r="P98" s="201">
        <f>O98*H98</f>
        <v>0</v>
      </c>
      <c r="Q98" s="201">
        <v>8.4999999999999995E-4</v>
      </c>
      <c r="R98" s="201">
        <f>Q98*H98</f>
        <v>0.1111528</v>
      </c>
      <c r="S98" s="201">
        <v>0</v>
      </c>
      <c r="T98" s="202">
        <f>S98*H98</f>
        <v>0</v>
      </c>
      <c r="AR98" s="23" t="s">
        <v>126</v>
      </c>
      <c r="AT98" s="23" t="s">
        <v>241</v>
      </c>
      <c r="AU98" s="23" t="s">
        <v>81</v>
      </c>
      <c r="AY98" s="23" t="s">
        <v>120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126</v>
      </c>
      <c r="BM98" s="23" t="s">
        <v>690</v>
      </c>
    </row>
    <row r="99" spans="2:65" s="11" customFormat="1" ht="13.5">
      <c r="B99" s="218"/>
      <c r="C99" s="219"/>
      <c r="D99" s="220" t="s">
        <v>247</v>
      </c>
      <c r="E99" s="221" t="s">
        <v>21</v>
      </c>
      <c r="F99" s="222" t="s">
        <v>691</v>
      </c>
      <c r="G99" s="219"/>
      <c r="H99" s="221" t="s">
        <v>21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247</v>
      </c>
      <c r="AU99" s="228" t="s">
        <v>81</v>
      </c>
      <c r="AV99" s="11" t="s">
        <v>79</v>
      </c>
      <c r="AW99" s="11" t="s">
        <v>35</v>
      </c>
      <c r="AX99" s="11" t="s">
        <v>71</v>
      </c>
      <c r="AY99" s="228" t="s">
        <v>120</v>
      </c>
    </row>
    <row r="100" spans="2:65" s="11" customFormat="1" ht="13.5">
      <c r="B100" s="218"/>
      <c r="C100" s="219"/>
      <c r="D100" s="220" t="s">
        <v>247</v>
      </c>
      <c r="E100" s="221" t="s">
        <v>21</v>
      </c>
      <c r="F100" s="222" t="s">
        <v>692</v>
      </c>
      <c r="G100" s="219"/>
      <c r="H100" s="221" t="s">
        <v>21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247</v>
      </c>
      <c r="AU100" s="228" t="s">
        <v>81</v>
      </c>
      <c r="AV100" s="11" t="s">
        <v>79</v>
      </c>
      <c r="AW100" s="11" t="s">
        <v>35</v>
      </c>
      <c r="AX100" s="11" t="s">
        <v>71</v>
      </c>
      <c r="AY100" s="228" t="s">
        <v>120</v>
      </c>
    </row>
    <row r="101" spans="2:65" s="12" customFormat="1" ht="13.5">
      <c r="B101" s="229"/>
      <c r="C101" s="230"/>
      <c r="D101" s="220" t="s">
        <v>247</v>
      </c>
      <c r="E101" s="231" t="s">
        <v>648</v>
      </c>
      <c r="F101" s="232" t="s">
        <v>693</v>
      </c>
      <c r="G101" s="230"/>
      <c r="H101" s="233">
        <v>47.368000000000002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247</v>
      </c>
      <c r="AU101" s="239" t="s">
        <v>81</v>
      </c>
      <c r="AV101" s="12" t="s">
        <v>81</v>
      </c>
      <c r="AW101" s="12" t="s">
        <v>35</v>
      </c>
      <c r="AX101" s="12" t="s">
        <v>71</v>
      </c>
      <c r="AY101" s="239" t="s">
        <v>120</v>
      </c>
    </row>
    <row r="102" spans="2:65" s="11" customFormat="1" ht="13.5">
      <c r="B102" s="218"/>
      <c r="C102" s="219"/>
      <c r="D102" s="220" t="s">
        <v>247</v>
      </c>
      <c r="E102" s="221" t="s">
        <v>21</v>
      </c>
      <c r="F102" s="222" t="s">
        <v>647</v>
      </c>
      <c r="G102" s="219"/>
      <c r="H102" s="221" t="s">
        <v>21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247</v>
      </c>
      <c r="AU102" s="228" t="s">
        <v>81</v>
      </c>
      <c r="AV102" s="11" t="s">
        <v>79</v>
      </c>
      <c r="AW102" s="11" t="s">
        <v>35</v>
      </c>
      <c r="AX102" s="11" t="s">
        <v>71</v>
      </c>
      <c r="AY102" s="228" t="s">
        <v>120</v>
      </c>
    </row>
    <row r="103" spans="2:65" s="12" customFormat="1" ht="13.5">
      <c r="B103" s="229"/>
      <c r="C103" s="230"/>
      <c r="D103" s="220" t="s">
        <v>247</v>
      </c>
      <c r="E103" s="231" t="s">
        <v>21</v>
      </c>
      <c r="F103" s="232" t="s">
        <v>694</v>
      </c>
      <c r="G103" s="230"/>
      <c r="H103" s="233">
        <v>45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247</v>
      </c>
      <c r="AU103" s="239" t="s">
        <v>81</v>
      </c>
      <c r="AV103" s="12" t="s">
        <v>81</v>
      </c>
      <c r="AW103" s="12" t="s">
        <v>35</v>
      </c>
      <c r="AX103" s="12" t="s">
        <v>71</v>
      </c>
      <c r="AY103" s="239" t="s">
        <v>120</v>
      </c>
    </row>
    <row r="104" spans="2:65" s="11" customFormat="1" ht="13.5">
      <c r="B104" s="218"/>
      <c r="C104" s="219"/>
      <c r="D104" s="220" t="s">
        <v>247</v>
      </c>
      <c r="E104" s="221" t="s">
        <v>21</v>
      </c>
      <c r="F104" s="222" t="s">
        <v>695</v>
      </c>
      <c r="G104" s="219"/>
      <c r="H104" s="221" t="s">
        <v>21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247</v>
      </c>
      <c r="AU104" s="228" t="s">
        <v>81</v>
      </c>
      <c r="AV104" s="11" t="s">
        <v>79</v>
      </c>
      <c r="AW104" s="11" t="s">
        <v>35</v>
      </c>
      <c r="AX104" s="11" t="s">
        <v>71</v>
      </c>
      <c r="AY104" s="228" t="s">
        <v>120</v>
      </c>
    </row>
    <row r="105" spans="2:65" s="12" customFormat="1" ht="13.5">
      <c r="B105" s="229"/>
      <c r="C105" s="230"/>
      <c r="D105" s="220" t="s">
        <v>247</v>
      </c>
      <c r="E105" s="231" t="s">
        <v>21</v>
      </c>
      <c r="F105" s="232" t="s">
        <v>696</v>
      </c>
      <c r="G105" s="230"/>
      <c r="H105" s="233">
        <v>38.4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247</v>
      </c>
      <c r="AU105" s="239" t="s">
        <v>81</v>
      </c>
      <c r="AV105" s="12" t="s">
        <v>81</v>
      </c>
      <c r="AW105" s="12" t="s">
        <v>35</v>
      </c>
      <c r="AX105" s="12" t="s">
        <v>71</v>
      </c>
      <c r="AY105" s="239" t="s">
        <v>120</v>
      </c>
    </row>
    <row r="106" spans="2:65" s="13" customFormat="1" ht="13.5">
      <c r="B106" s="240"/>
      <c r="C106" s="241"/>
      <c r="D106" s="220" t="s">
        <v>247</v>
      </c>
      <c r="E106" s="242" t="s">
        <v>652</v>
      </c>
      <c r="F106" s="243" t="s">
        <v>295</v>
      </c>
      <c r="G106" s="241"/>
      <c r="H106" s="244">
        <v>130.768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247</v>
      </c>
      <c r="AU106" s="250" t="s">
        <v>81</v>
      </c>
      <c r="AV106" s="13" t="s">
        <v>126</v>
      </c>
      <c r="AW106" s="13" t="s">
        <v>35</v>
      </c>
      <c r="AX106" s="13" t="s">
        <v>79</v>
      </c>
      <c r="AY106" s="250" t="s">
        <v>120</v>
      </c>
    </row>
    <row r="107" spans="2:65" s="1" customFormat="1" ht="38.25" customHeight="1">
      <c r="B107" s="40"/>
      <c r="C107" s="209" t="s">
        <v>140</v>
      </c>
      <c r="D107" s="209" t="s">
        <v>241</v>
      </c>
      <c r="E107" s="210" t="s">
        <v>697</v>
      </c>
      <c r="F107" s="211" t="s">
        <v>698</v>
      </c>
      <c r="G107" s="212" t="s">
        <v>200</v>
      </c>
      <c r="H107" s="213">
        <v>130.768</v>
      </c>
      <c r="I107" s="214"/>
      <c r="J107" s="215">
        <f>ROUND(I107*H107,2)</f>
        <v>0</v>
      </c>
      <c r="K107" s="211" t="s">
        <v>245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126</v>
      </c>
      <c r="AT107" s="23" t="s">
        <v>241</v>
      </c>
      <c r="AU107" s="23" t="s">
        <v>81</v>
      </c>
      <c r="AY107" s="23" t="s">
        <v>120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126</v>
      </c>
      <c r="BM107" s="23" t="s">
        <v>699</v>
      </c>
    </row>
    <row r="108" spans="2:65" s="12" customFormat="1" ht="13.5">
      <c r="B108" s="229"/>
      <c r="C108" s="230"/>
      <c r="D108" s="220" t="s">
        <v>247</v>
      </c>
      <c r="E108" s="231" t="s">
        <v>21</v>
      </c>
      <c r="F108" s="232" t="s">
        <v>652</v>
      </c>
      <c r="G108" s="230"/>
      <c r="H108" s="233">
        <v>130.768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247</v>
      </c>
      <c r="AU108" s="239" t="s">
        <v>81</v>
      </c>
      <c r="AV108" s="12" t="s">
        <v>81</v>
      </c>
      <c r="AW108" s="12" t="s">
        <v>35</v>
      </c>
      <c r="AX108" s="12" t="s">
        <v>71</v>
      </c>
      <c r="AY108" s="239" t="s">
        <v>120</v>
      </c>
    </row>
    <row r="109" spans="2:65" s="13" customFormat="1" ht="13.5">
      <c r="B109" s="240"/>
      <c r="C109" s="241"/>
      <c r="D109" s="220" t="s">
        <v>247</v>
      </c>
      <c r="E109" s="242" t="s">
        <v>21</v>
      </c>
      <c r="F109" s="243" t="s">
        <v>295</v>
      </c>
      <c r="G109" s="241"/>
      <c r="H109" s="244">
        <v>130.768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247</v>
      </c>
      <c r="AU109" s="250" t="s">
        <v>81</v>
      </c>
      <c r="AV109" s="13" t="s">
        <v>126</v>
      </c>
      <c r="AW109" s="13" t="s">
        <v>35</v>
      </c>
      <c r="AX109" s="13" t="s">
        <v>79</v>
      </c>
      <c r="AY109" s="250" t="s">
        <v>120</v>
      </c>
    </row>
    <row r="110" spans="2:65" s="1" customFormat="1" ht="38.25" customHeight="1">
      <c r="B110" s="40"/>
      <c r="C110" s="209" t="s">
        <v>144</v>
      </c>
      <c r="D110" s="209" t="s">
        <v>241</v>
      </c>
      <c r="E110" s="210" t="s">
        <v>700</v>
      </c>
      <c r="F110" s="211" t="s">
        <v>701</v>
      </c>
      <c r="G110" s="212" t="s">
        <v>203</v>
      </c>
      <c r="H110" s="213">
        <v>51.868000000000002</v>
      </c>
      <c r="I110" s="214"/>
      <c r="J110" s="215">
        <f>ROUND(I110*H110,2)</f>
        <v>0</v>
      </c>
      <c r="K110" s="211" t="s">
        <v>245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126</v>
      </c>
      <c r="AT110" s="23" t="s">
        <v>241</v>
      </c>
      <c r="AU110" s="23" t="s">
        <v>81</v>
      </c>
      <c r="AY110" s="23" t="s">
        <v>120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126</v>
      </c>
      <c r="BM110" s="23" t="s">
        <v>702</v>
      </c>
    </row>
    <row r="111" spans="2:65" s="12" customFormat="1" ht="13.5">
      <c r="B111" s="229"/>
      <c r="C111" s="230"/>
      <c r="D111" s="220" t="s">
        <v>247</v>
      </c>
      <c r="E111" s="231" t="s">
        <v>21</v>
      </c>
      <c r="F111" s="232" t="s">
        <v>219</v>
      </c>
      <c r="G111" s="230"/>
      <c r="H111" s="233">
        <v>24.867999999999999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247</v>
      </c>
      <c r="AU111" s="239" t="s">
        <v>81</v>
      </c>
      <c r="AV111" s="12" t="s">
        <v>81</v>
      </c>
      <c r="AW111" s="12" t="s">
        <v>35</v>
      </c>
      <c r="AX111" s="12" t="s">
        <v>71</v>
      </c>
      <c r="AY111" s="239" t="s">
        <v>120</v>
      </c>
    </row>
    <row r="112" spans="2:65" s="12" customFormat="1" ht="13.5">
      <c r="B112" s="229"/>
      <c r="C112" s="230"/>
      <c r="D112" s="220" t="s">
        <v>247</v>
      </c>
      <c r="E112" s="231" t="s">
        <v>21</v>
      </c>
      <c r="F112" s="232" t="s">
        <v>646</v>
      </c>
      <c r="G112" s="230"/>
      <c r="H112" s="233">
        <v>27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247</v>
      </c>
      <c r="AU112" s="239" t="s">
        <v>81</v>
      </c>
      <c r="AV112" s="12" t="s">
        <v>81</v>
      </c>
      <c r="AW112" s="12" t="s">
        <v>35</v>
      </c>
      <c r="AX112" s="12" t="s">
        <v>71</v>
      </c>
      <c r="AY112" s="239" t="s">
        <v>120</v>
      </c>
    </row>
    <row r="113" spans="2:65" s="13" customFormat="1" ht="13.5">
      <c r="B113" s="240"/>
      <c r="C113" s="241"/>
      <c r="D113" s="220" t="s">
        <v>247</v>
      </c>
      <c r="E113" s="242" t="s">
        <v>21</v>
      </c>
      <c r="F113" s="243" t="s">
        <v>295</v>
      </c>
      <c r="G113" s="241"/>
      <c r="H113" s="244">
        <v>51.868000000000002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247</v>
      </c>
      <c r="AU113" s="250" t="s">
        <v>81</v>
      </c>
      <c r="AV113" s="13" t="s">
        <v>126</v>
      </c>
      <c r="AW113" s="13" t="s">
        <v>35</v>
      </c>
      <c r="AX113" s="13" t="s">
        <v>79</v>
      </c>
      <c r="AY113" s="250" t="s">
        <v>120</v>
      </c>
    </row>
    <row r="114" spans="2:65" s="1" customFormat="1" ht="38.25" customHeight="1">
      <c r="B114" s="40"/>
      <c r="C114" s="209" t="s">
        <v>125</v>
      </c>
      <c r="D114" s="209" t="s">
        <v>241</v>
      </c>
      <c r="E114" s="210" t="s">
        <v>308</v>
      </c>
      <c r="F114" s="211" t="s">
        <v>309</v>
      </c>
      <c r="G114" s="212" t="s">
        <v>203</v>
      </c>
      <c r="H114" s="213">
        <v>51.868000000000002</v>
      </c>
      <c r="I114" s="214"/>
      <c r="J114" s="215">
        <f>ROUND(I114*H114,2)</f>
        <v>0</v>
      </c>
      <c r="K114" s="211" t="s">
        <v>245</v>
      </c>
      <c r="L114" s="60"/>
      <c r="M114" s="216" t="s">
        <v>21</v>
      </c>
      <c r="N114" s="217" t="s">
        <v>42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126</v>
      </c>
      <c r="AT114" s="23" t="s">
        <v>241</v>
      </c>
      <c r="AU114" s="23" t="s">
        <v>81</v>
      </c>
      <c r="AY114" s="23" t="s">
        <v>120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126</v>
      </c>
      <c r="BM114" s="23" t="s">
        <v>703</v>
      </c>
    </row>
    <row r="115" spans="2:65" s="12" customFormat="1" ht="13.5">
      <c r="B115" s="229"/>
      <c r="C115" s="230"/>
      <c r="D115" s="220" t="s">
        <v>247</v>
      </c>
      <c r="E115" s="231" t="s">
        <v>21</v>
      </c>
      <c r="F115" s="232" t="s">
        <v>704</v>
      </c>
      <c r="G115" s="230"/>
      <c r="H115" s="233">
        <v>51.868000000000002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247</v>
      </c>
      <c r="AU115" s="239" t="s">
        <v>81</v>
      </c>
      <c r="AV115" s="12" t="s">
        <v>81</v>
      </c>
      <c r="AW115" s="12" t="s">
        <v>35</v>
      </c>
      <c r="AX115" s="12" t="s">
        <v>79</v>
      </c>
      <c r="AY115" s="239" t="s">
        <v>120</v>
      </c>
    </row>
    <row r="116" spans="2:65" s="1" customFormat="1" ht="51" customHeight="1">
      <c r="B116" s="40"/>
      <c r="C116" s="209" t="s">
        <v>151</v>
      </c>
      <c r="D116" s="209" t="s">
        <v>241</v>
      </c>
      <c r="E116" s="210" t="s">
        <v>312</v>
      </c>
      <c r="F116" s="211" t="s">
        <v>313</v>
      </c>
      <c r="G116" s="212" t="s">
        <v>203</v>
      </c>
      <c r="H116" s="213">
        <v>778.02</v>
      </c>
      <c r="I116" s="214"/>
      <c r="J116" s="215">
        <f>ROUND(I116*H116,2)</f>
        <v>0</v>
      </c>
      <c r="K116" s="211" t="s">
        <v>252</v>
      </c>
      <c r="L116" s="60"/>
      <c r="M116" s="216" t="s">
        <v>21</v>
      </c>
      <c r="N116" s="217" t="s">
        <v>42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126</v>
      </c>
      <c r="AT116" s="23" t="s">
        <v>241</v>
      </c>
      <c r="AU116" s="23" t="s">
        <v>81</v>
      </c>
      <c r="AY116" s="23" t="s">
        <v>120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126</v>
      </c>
      <c r="BM116" s="23" t="s">
        <v>705</v>
      </c>
    </row>
    <row r="117" spans="2:65" s="12" customFormat="1" ht="13.5">
      <c r="B117" s="229"/>
      <c r="C117" s="230"/>
      <c r="D117" s="220" t="s">
        <v>247</v>
      </c>
      <c r="E117" s="231" t="s">
        <v>21</v>
      </c>
      <c r="F117" s="232" t="s">
        <v>706</v>
      </c>
      <c r="G117" s="230"/>
      <c r="H117" s="233">
        <v>778.02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247</v>
      </c>
      <c r="AU117" s="239" t="s">
        <v>81</v>
      </c>
      <c r="AV117" s="12" t="s">
        <v>81</v>
      </c>
      <c r="AW117" s="12" t="s">
        <v>35</v>
      </c>
      <c r="AX117" s="12" t="s">
        <v>79</v>
      </c>
      <c r="AY117" s="239" t="s">
        <v>120</v>
      </c>
    </row>
    <row r="118" spans="2:65" s="1" customFormat="1" ht="25.5" customHeight="1">
      <c r="B118" s="40"/>
      <c r="C118" s="209" t="s">
        <v>155</v>
      </c>
      <c r="D118" s="209" t="s">
        <v>241</v>
      </c>
      <c r="E118" s="210" t="s">
        <v>316</v>
      </c>
      <c r="F118" s="211" t="s">
        <v>317</v>
      </c>
      <c r="G118" s="212" t="s">
        <v>203</v>
      </c>
      <c r="H118" s="213">
        <v>51.868000000000002</v>
      </c>
      <c r="I118" s="214"/>
      <c r="J118" s="215">
        <f>ROUND(I118*H118,2)</f>
        <v>0</v>
      </c>
      <c r="K118" s="211" t="s">
        <v>245</v>
      </c>
      <c r="L118" s="60"/>
      <c r="M118" s="216" t="s">
        <v>21</v>
      </c>
      <c r="N118" s="217" t="s">
        <v>42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126</v>
      </c>
      <c r="AT118" s="23" t="s">
        <v>241</v>
      </c>
      <c r="AU118" s="23" t="s">
        <v>81</v>
      </c>
      <c r="AY118" s="23" t="s">
        <v>120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79</v>
      </c>
      <c r="BK118" s="203">
        <f>ROUND(I118*H118,2)</f>
        <v>0</v>
      </c>
      <c r="BL118" s="23" t="s">
        <v>126</v>
      </c>
      <c r="BM118" s="23" t="s">
        <v>707</v>
      </c>
    </row>
    <row r="119" spans="2:65" s="12" customFormat="1" ht="13.5">
      <c r="B119" s="229"/>
      <c r="C119" s="230"/>
      <c r="D119" s="220" t="s">
        <v>247</v>
      </c>
      <c r="E119" s="231" t="s">
        <v>21</v>
      </c>
      <c r="F119" s="232" t="s">
        <v>704</v>
      </c>
      <c r="G119" s="230"/>
      <c r="H119" s="233">
        <v>51.868000000000002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247</v>
      </c>
      <c r="AU119" s="239" t="s">
        <v>81</v>
      </c>
      <c r="AV119" s="12" t="s">
        <v>81</v>
      </c>
      <c r="AW119" s="12" t="s">
        <v>35</v>
      </c>
      <c r="AX119" s="12" t="s">
        <v>79</v>
      </c>
      <c r="AY119" s="239" t="s">
        <v>120</v>
      </c>
    </row>
    <row r="120" spans="2:65" s="1" customFormat="1" ht="16.5" customHeight="1">
      <c r="B120" s="40"/>
      <c r="C120" s="209" t="s">
        <v>160</v>
      </c>
      <c r="D120" s="209" t="s">
        <v>241</v>
      </c>
      <c r="E120" s="210" t="s">
        <v>319</v>
      </c>
      <c r="F120" s="211" t="s">
        <v>320</v>
      </c>
      <c r="G120" s="212" t="s">
        <v>203</v>
      </c>
      <c r="H120" s="213">
        <v>51.868000000000002</v>
      </c>
      <c r="I120" s="214"/>
      <c r="J120" s="215">
        <f>ROUND(I120*H120,2)</f>
        <v>0</v>
      </c>
      <c r="K120" s="211" t="s">
        <v>245</v>
      </c>
      <c r="L120" s="60"/>
      <c r="M120" s="216" t="s">
        <v>21</v>
      </c>
      <c r="N120" s="217" t="s">
        <v>42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126</v>
      </c>
      <c r="AT120" s="23" t="s">
        <v>241</v>
      </c>
      <c r="AU120" s="23" t="s">
        <v>81</v>
      </c>
      <c r="AY120" s="23" t="s">
        <v>120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79</v>
      </c>
      <c r="BK120" s="203">
        <f>ROUND(I120*H120,2)</f>
        <v>0</v>
      </c>
      <c r="BL120" s="23" t="s">
        <v>126</v>
      </c>
      <c r="BM120" s="23" t="s">
        <v>708</v>
      </c>
    </row>
    <row r="121" spans="2:65" s="12" customFormat="1" ht="13.5">
      <c r="B121" s="229"/>
      <c r="C121" s="230"/>
      <c r="D121" s="220" t="s">
        <v>247</v>
      </c>
      <c r="E121" s="231" t="s">
        <v>21</v>
      </c>
      <c r="F121" s="232" t="s">
        <v>704</v>
      </c>
      <c r="G121" s="230"/>
      <c r="H121" s="233">
        <v>51.868000000000002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247</v>
      </c>
      <c r="AU121" s="239" t="s">
        <v>81</v>
      </c>
      <c r="AV121" s="12" t="s">
        <v>81</v>
      </c>
      <c r="AW121" s="12" t="s">
        <v>35</v>
      </c>
      <c r="AX121" s="12" t="s">
        <v>79</v>
      </c>
      <c r="AY121" s="239" t="s">
        <v>120</v>
      </c>
    </row>
    <row r="122" spans="2:65" s="1" customFormat="1" ht="16.5" customHeight="1">
      <c r="B122" s="40"/>
      <c r="C122" s="209" t="s">
        <v>164</v>
      </c>
      <c r="D122" s="209" t="s">
        <v>241</v>
      </c>
      <c r="E122" s="210" t="s">
        <v>322</v>
      </c>
      <c r="F122" s="211" t="s">
        <v>323</v>
      </c>
      <c r="G122" s="212" t="s">
        <v>324</v>
      </c>
      <c r="H122" s="213">
        <v>88.176000000000002</v>
      </c>
      <c r="I122" s="214"/>
      <c r="J122" s="215">
        <f>ROUND(I122*H122,2)</f>
        <v>0</v>
      </c>
      <c r="K122" s="211" t="s">
        <v>245</v>
      </c>
      <c r="L122" s="60"/>
      <c r="M122" s="216" t="s">
        <v>21</v>
      </c>
      <c r="N122" s="217" t="s">
        <v>42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126</v>
      </c>
      <c r="AT122" s="23" t="s">
        <v>241</v>
      </c>
      <c r="AU122" s="23" t="s">
        <v>81</v>
      </c>
      <c r="AY122" s="23" t="s">
        <v>120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126</v>
      </c>
      <c r="BM122" s="23" t="s">
        <v>709</v>
      </c>
    </row>
    <row r="123" spans="2:65" s="12" customFormat="1" ht="13.5">
      <c r="B123" s="229"/>
      <c r="C123" s="230"/>
      <c r="D123" s="220" t="s">
        <v>247</v>
      </c>
      <c r="E123" s="231" t="s">
        <v>21</v>
      </c>
      <c r="F123" s="232" t="s">
        <v>710</v>
      </c>
      <c r="G123" s="230"/>
      <c r="H123" s="233">
        <v>88.176000000000002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247</v>
      </c>
      <c r="AU123" s="239" t="s">
        <v>81</v>
      </c>
      <c r="AV123" s="12" t="s">
        <v>81</v>
      </c>
      <c r="AW123" s="12" t="s">
        <v>35</v>
      </c>
      <c r="AX123" s="12" t="s">
        <v>79</v>
      </c>
      <c r="AY123" s="239" t="s">
        <v>120</v>
      </c>
    </row>
    <row r="124" spans="2:65" s="1" customFormat="1" ht="16.5" customHeight="1">
      <c r="B124" s="40"/>
      <c r="C124" s="191" t="s">
        <v>168</v>
      </c>
      <c r="D124" s="191" t="s">
        <v>122</v>
      </c>
      <c r="E124" s="192" t="s">
        <v>711</v>
      </c>
      <c r="F124" s="193" t="s">
        <v>712</v>
      </c>
      <c r="G124" s="194" t="s">
        <v>324</v>
      </c>
      <c r="H124" s="195">
        <v>9</v>
      </c>
      <c r="I124" s="196"/>
      <c r="J124" s="197">
        <f>ROUND(I124*H124,2)</f>
        <v>0</v>
      </c>
      <c r="K124" s="193" t="s">
        <v>245</v>
      </c>
      <c r="L124" s="198"/>
      <c r="M124" s="199" t="s">
        <v>21</v>
      </c>
      <c r="N124" s="200" t="s">
        <v>42</v>
      </c>
      <c r="O124" s="41"/>
      <c r="P124" s="201">
        <f>O124*H124</f>
        <v>0</v>
      </c>
      <c r="Q124" s="201">
        <v>1</v>
      </c>
      <c r="R124" s="201">
        <f>Q124*H124</f>
        <v>9</v>
      </c>
      <c r="S124" s="201">
        <v>0</v>
      </c>
      <c r="T124" s="202">
        <f>S124*H124</f>
        <v>0</v>
      </c>
      <c r="AR124" s="23" t="s">
        <v>125</v>
      </c>
      <c r="AT124" s="23" t="s">
        <v>122</v>
      </c>
      <c r="AU124" s="23" t="s">
        <v>81</v>
      </c>
      <c r="AY124" s="23" t="s">
        <v>120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79</v>
      </c>
      <c r="BK124" s="203">
        <f>ROUND(I124*H124,2)</f>
        <v>0</v>
      </c>
      <c r="BL124" s="23" t="s">
        <v>126</v>
      </c>
      <c r="BM124" s="23" t="s">
        <v>713</v>
      </c>
    </row>
    <row r="125" spans="2:65" s="11" customFormat="1" ht="13.5">
      <c r="B125" s="218"/>
      <c r="C125" s="219"/>
      <c r="D125" s="220" t="s">
        <v>247</v>
      </c>
      <c r="E125" s="221" t="s">
        <v>21</v>
      </c>
      <c r="F125" s="222" t="s">
        <v>675</v>
      </c>
      <c r="G125" s="219"/>
      <c r="H125" s="221" t="s">
        <v>21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247</v>
      </c>
      <c r="AU125" s="228" t="s">
        <v>81</v>
      </c>
      <c r="AV125" s="11" t="s">
        <v>79</v>
      </c>
      <c r="AW125" s="11" t="s">
        <v>35</v>
      </c>
      <c r="AX125" s="11" t="s">
        <v>71</v>
      </c>
      <c r="AY125" s="228" t="s">
        <v>120</v>
      </c>
    </row>
    <row r="126" spans="2:65" s="12" customFormat="1" ht="13.5">
      <c r="B126" s="229"/>
      <c r="C126" s="230"/>
      <c r="D126" s="220" t="s">
        <v>247</v>
      </c>
      <c r="E126" s="231" t="s">
        <v>21</v>
      </c>
      <c r="F126" s="232" t="s">
        <v>714</v>
      </c>
      <c r="G126" s="230"/>
      <c r="H126" s="233">
        <v>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247</v>
      </c>
      <c r="AU126" s="239" t="s">
        <v>81</v>
      </c>
      <c r="AV126" s="12" t="s">
        <v>81</v>
      </c>
      <c r="AW126" s="12" t="s">
        <v>35</v>
      </c>
      <c r="AX126" s="12" t="s">
        <v>71</v>
      </c>
      <c r="AY126" s="239" t="s">
        <v>120</v>
      </c>
    </row>
    <row r="127" spans="2:65" s="13" customFormat="1" ht="13.5">
      <c r="B127" s="240"/>
      <c r="C127" s="241"/>
      <c r="D127" s="220" t="s">
        <v>247</v>
      </c>
      <c r="E127" s="242" t="s">
        <v>655</v>
      </c>
      <c r="F127" s="243" t="s">
        <v>295</v>
      </c>
      <c r="G127" s="241"/>
      <c r="H127" s="244">
        <v>9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247</v>
      </c>
      <c r="AU127" s="250" t="s">
        <v>81</v>
      </c>
      <c r="AV127" s="13" t="s">
        <v>126</v>
      </c>
      <c r="AW127" s="13" t="s">
        <v>35</v>
      </c>
      <c r="AX127" s="13" t="s">
        <v>79</v>
      </c>
      <c r="AY127" s="250" t="s">
        <v>120</v>
      </c>
    </row>
    <row r="128" spans="2:65" s="1" customFormat="1" ht="16.5" customHeight="1">
      <c r="B128" s="40"/>
      <c r="C128" s="191" t="s">
        <v>172</v>
      </c>
      <c r="D128" s="191" t="s">
        <v>122</v>
      </c>
      <c r="E128" s="192" t="s">
        <v>715</v>
      </c>
      <c r="F128" s="193" t="s">
        <v>716</v>
      </c>
      <c r="G128" s="194" t="s">
        <v>324</v>
      </c>
      <c r="H128" s="195">
        <v>8.5500000000000007</v>
      </c>
      <c r="I128" s="196"/>
      <c r="J128" s="197">
        <f>ROUND(I128*H128,2)</f>
        <v>0</v>
      </c>
      <c r="K128" s="193" t="s">
        <v>245</v>
      </c>
      <c r="L128" s="198"/>
      <c r="M128" s="199" t="s">
        <v>21</v>
      </c>
      <c r="N128" s="200" t="s">
        <v>42</v>
      </c>
      <c r="O128" s="41"/>
      <c r="P128" s="201">
        <f>O128*H128</f>
        <v>0</v>
      </c>
      <c r="Q128" s="201">
        <v>1</v>
      </c>
      <c r="R128" s="201">
        <f>Q128*H128</f>
        <v>8.5500000000000007</v>
      </c>
      <c r="S128" s="201">
        <v>0</v>
      </c>
      <c r="T128" s="202">
        <f>S128*H128</f>
        <v>0</v>
      </c>
      <c r="AR128" s="23" t="s">
        <v>125</v>
      </c>
      <c r="AT128" s="23" t="s">
        <v>122</v>
      </c>
      <c r="AU128" s="23" t="s">
        <v>81</v>
      </c>
      <c r="AY128" s="23" t="s">
        <v>120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126</v>
      </c>
      <c r="BM128" s="23" t="s">
        <v>717</v>
      </c>
    </row>
    <row r="129" spans="2:65" s="12" customFormat="1" ht="13.5">
      <c r="B129" s="229"/>
      <c r="C129" s="230"/>
      <c r="D129" s="220" t="s">
        <v>247</v>
      </c>
      <c r="E129" s="231" t="s">
        <v>21</v>
      </c>
      <c r="F129" s="232" t="s">
        <v>718</v>
      </c>
      <c r="G129" s="230"/>
      <c r="H129" s="233">
        <v>8.5500000000000007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247</v>
      </c>
      <c r="AU129" s="239" t="s">
        <v>81</v>
      </c>
      <c r="AV129" s="12" t="s">
        <v>81</v>
      </c>
      <c r="AW129" s="12" t="s">
        <v>35</v>
      </c>
      <c r="AX129" s="12" t="s">
        <v>71</v>
      </c>
      <c r="AY129" s="239" t="s">
        <v>120</v>
      </c>
    </row>
    <row r="130" spans="2:65" s="13" customFormat="1" ht="13.5">
      <c r="B130" s="240"/>
      <c r="C130" s="241"/>
      <c r="D130" s="220" t="s">
        <v>247</v>
      </c>
      <c r="E130" s="242" t="s">
        <v>656</v>
      </c>
      <c r="F130" s="243" t="s">
        <v>295</v>
      </c>
      <c r="G130" s="241"/>
      <c r="H130" s="244">
        <v>8.5500000000000007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247</v>
      </c>
      <c r="AU130" s="250" t="s">
        <v>81</v>
      </c>
      <c r="AV130" s="13" t="s">
        <v>126</v>
      </c>
      <c r="AW130" s="13" t="s">
        <v>35</v>
      </c>
      <c r="AX130" s="13" t="s">
        <v>79</v>
      </c>
      <c r="AY130" s="250" t="s">
        <v>120</v>
      </c>
    </row>
    <row r="131" spans="2:65" s="1" customFormat="1" ht="16.5" customHeight="1">
      <c r="B131" s="40"/>
      <c r="C131" s="191" t="s">
        <v>10</v>
      </c>
      <c r="D131" s="191" t="s">
        <v>122</v>
      </c>
      <c r="E131" s="192" t="s">
        <v>719</v>
      </c>
      <c r="F131" s="193" t="s">
        <v>720</v>
      </c>
      <c r="G131" s="194" t="s">
        <v>324</v>
      </c>
      <c r="H131" s="195">
        <v>29.07</v>
      </c>
      <c r="I131" s="196"/>
      <c r="J131" s="197">
        <f>ROUND(I131*H131,2)</f>
        <v>0</v>
      </c>
      <c r="K131" s="193" t="s">
        <v>21</v>
      </c>
      <c r="L131" s="198"/>
      <c r="M131" s="199" t="s">
        <v>21</v>
      </c>
      <c r="N131" s="200" t="s">
        <v>42</v>
      </c>
      <c r="O131" s="41"/>
      <c r="P131" s="201">
        <f>O131*H131</f>
        <v>0</v>
      </c>
      <c r="Q131" s="201">
        <v>1</v>
      </c>
      <c r="R131" s="201">
        <f>Q131*H131</f>
        <v>29.07</v>
      </c>
      <c r="S131" s="201">
        <v>0</v>
      </c>
      <c r="T131" s="202">
        <f>S131*H131</f>
        <v>0</v>
      </c>
      <c r="AR131" s="23" t="s">
        <v>125</v>
      </c>
      <c r="AT131" s="23" t="s">
        <v>122</v>
      </c>
      <c r="AU131" s="23" t="s">
        <v>81</v>
      </c>
      <c r="AY131" s="23" t="s">
        <v>120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126</v>
      </c>
      <c r="BM131" s="23" t="s">
        <v>721</v>
      </c>
    </row>
    <row r="132" spans="2:65" s="12" customFormat="1" ht="13.5">
      <c r="B132" s="229"/>
      <c r="C132" s="230"/>
      <c r="D132" s="220" t="s">
        <v>247</v>
      </c>
      <c r="E132" s="231" t="s">
        <v>21</v>
      </c>
      <c r="F132" s="232" t="s">
        <v>722</v>
      </c>
      <c r="G132" s="230"/>
      <c r="H132" s="233">
        <v>29.07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247</v>
      </c>
      <c r="AU132" s="239" t="s">
        <v>81</v>
      </c>
      <c r="AV132" s="12" t="s">
        <v>81</v>
      </c>
      <c r="AW132" s="12" t="s">
        <v>35</v>
      </c>
      <c r="AX132" s="12" t="s">
        <v>71</v>
      </c>
      <c r="AY132" s="239" t="s">
        <v>120</v>
      </c>
    </row>
    <row r="133" spans="2:65" s="13" customFormat="1" ht="13.5">
      <c r="B133" s="240"/>
      <c r="C133" s="241"/>
      <c r="D133" s="220" t="s">
        <v>247</v>
      </c>
      <c r="E133" s="242" t="s">
        <v>658</v>
      </c>
      <c r="F133" s="243" t="s">
        <v>295</v>
      </c>
      <c r="G133" s="241"/>
      <c r="H133" s="244">
        <v>29.07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247</v>
      </c>
      <c r="AU133" s="250" t="s">
        <v>81</v>
      </c>
      <c r="AV133" s="13" t="s">
        <v>126</v>
      </c>
      <c r="AW133" s="13" t="s">
        <v>35</v>
      </c>
      <c r="AX133" s="13" t="s">
        <v>79</v>
      </c>
      <c r="AY133" s="250" t="s">
        <v>120</v>
      </c>
    </row>
    <row r="134" spans="2:65" s="1" customFormat="1" ht="25.5" customHeight="1">
      <c r="B134" s="40"/>
      <c r="C134" s="209" t="s">
        <v>179</v>
      </c>
      <c r="D134" s="209" t="s">
        <v>241</v>
      </c>
      <c r="E134" s="210" t="s">
        <v>327</v>
      </c>
      <c r="F134" s="211" t="s">
        <v>328</v>
      </c>
      <c r="G134" s="212" t="s">
        <v>203</v>
      </c>
      <c r="H134" s="213">
        <v>41.02</v>
      </c>
      <c r="I134" s="214"/>
      <c r="J134" s="215">
        <f>ROUND(I134*H134,2)</f>
        <v>0</v>
      </c>
      <c r="K134" s="211" t="s">
        <v>245</v>
      </c>
      <c r="L134" s="60"/>
      <c r="M134" s="216" t="s">
        <v>21</v>
      </c>
      <c r="N134" s="217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126</v>
      </c>
      <c r="AT134" s="23" t="s">
        <v>241</v>
      </c>
      <c r="AU134" s="23" t="s">
        <v>81</v>
      </c>
      <c r="AY134" s="23" t="s">
        <v>120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126</v>
      </c>
      <c r="BM134" s="23" t="s">
        <v>723</v>
      </c>
    </row>
    <row r="135" spans="2:65" s="12" customFormat="1" ht="13.5">
      <c r="B135" s="229"/>
      <c r="C135" s="230"/>
      <c r="D135" s="220" t="s">
        <v>247</v>
      </c>
      <c r="E135" s="231" t="s">
        <v>21</v>
      </c>
      <c r="F135" s="232" t="s">
        <v>646</v>
      </c>
      <c r="G135" s="230"/>
      <c r="H135" s="233">
        <v>27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247</v>
      </c>
      <c r="AU135" s="239" t="s">
        <v>81</v>
      </c>
      <c r="AV135" s="12" t="s">
        <v>81</v>
      </c>
      <c r="AW135" s="12" t="s">
        <v>35</v>
      </c>
      <c r="AX135" s="12" t="s">
        <v>71</v>
      </c>
      <c r="AY135" s="239" t="s">
        <v>120</v>
      </c>
    </row>
    <row r="136" spans="2:65" s="12" customFormat="1" ht="13.5">
      <c r="B136" s="229"/>
      <c r="C136" s="230"/>
      <c r="D136" s="220" t="s">
        <v>247</v>
      </c>
      <c r="E136" s="231" t="s">
        <v>21</v>
      </c>
      <c r="F136" s="232" t="s">
        <v>724</v>
      </c>
      <c r="G136" s="230"/>
      <c r="H136" s="233">
        <v>14.02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247</v>
      </c>
      <c r="AU136" s="239" t="s">
        <v>81</v>
      </c>
      <c r="AV136" s="12" t="s">
        <v>81</v>
      </c>
      <c r="AW136" s="12" t="s">
        <v>35</v>
      </c>
      <c r="AX136" s="12" t="s">
        <v>71</v>
      </c>
      <c r="AY136" s="239" t="s">
        <v>120</v>
      </c>
    </row>
    <row r="137" spans="2:65" s="13" customFormat="1" ht="13.5">
      <c r="B137" s="240"/>
      <c r="C137" s="241"/>
      <c r="D137" s="220" t="s">
        <v>247</v>
      </c>
      <c r="E137" s="242" t="s">
        <v>665</v>
      </c>
      <c r="F137" s="243" t="s">
        <v>295</v>
      </c>
      <c r="G137" s="241"/>
      <c r="H137" s="244">
        <v>41.02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247</v>
      </c>
      <c r="AU137" s="250" t="s">
        <v>81</v>
      </c>
      <c r="AV137" s="13" t="s">
        <v>126</v>
      </c>
      <c r="AW137" s="13" t="s">
        <v>35</v>
      </c>
      <c r="AX137" s="13" t="s">
        <v>79</v>
      </c>
      <c r="AY137" s="250" t="s">
        <v>120</v>
      </c>
    </row>
    <row r="138" spans="2:65" s="1" customFormat="1" ht="38.25" customHeight="1">
      <c r="B138" s="40"/>
      <c r="C138" s="209" t="s">
        <v>183</v>
      </c>
      <c r="D138" s="209" t="s">
        <v>241</v>
      </c>
      <c r="E138" s="210" t="s">
        <v>725</v>
      </c>
      <c r="F138" s="211" t="s">
        <v>726</v>
      </c>
      <c r="G138" s="212" t="s">
        <v>203</v>
      </c>
      <c r="H138" s="213">
        <v>8.1359999999999992</v>
      </c>
      <c r="I138" s="214"/>
      <c r="J138" s="215">
        <f>ROUND(I138*H138,2)</f>
        <v>0</v>
      </c>
      <c r="K138" s="211" t="s">
        <v>245</v>
      </c>
      <c r="L138" s="60"/>
      <c r="M138" s="216" t="s">
        <v>21</v>
      </c>
      <c r="N138" s="217" t="s">
        <v>42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126</v>
      </c>
      <c r="AT138" s="23" t="s">
        <v>241</v>
      </c>
      <c r="AU138" s="23" t="s">
        <v>81</v>
      </c>
      <c r="AY138" s="23" t="s">
        <v>120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126</v>
      </c>
      <c r="BM138" s="23" t="s">
        <v>727</v>
      </c>
    </row>
    <row r="139" spans="2:65" s="11" customFormat="1" ht="13.5">
      <c r="B139" s="218"/>
      <c r="C139" s="219"/>
      <c r="D139" s="220" t="s">
        <v>247</v>
      </c>
      <c r="E139" s="221" t="s">
        <v>21</v>
      </c>
      <c r="F139" s="222" t="s">
        <v>728</v>
      </c>
      <c r="G139" s="219"/>
      <c r="H139" s="221" t="s">
        <v>21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247</v>
      </c>
      <c r="AU139" s="228" t="s">
        <v>81</v>
      </c>
      <c r="AV139" s="11" t="s">
        <v>79</v>
      </c>
      <c r="AW139" s="11" t="s">
        <v>35</v>
      </c>
      <c r="AX139" s="11" t="s">
        <v>71</v>
      </c>
      <c r="AY139" s="228" t="s">
        <v>120</v>
      </c>
    </row>
    <row r="140" spans="2:65" s="12" customFormat="1" ht="13.5">
      <c r="B140" s="229"/>
      <c r="C140" s="230"/>
      <c r="D140" s="220" t="s">
        <v>247</v>
      </c>
      <c r="E140" s="231" t="s">
        <v>663</v>
      </c>
      <c r="F140" s="232" t="s">
        <v>729</v>
      </c>
      <c r="G140" s="230"/>
      <c r="H140" s="233">
        <v>8.1359999999999992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247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120</v>
      </c>
    </row>
    <row r="141" spans="2:65" s="1" customFormat="1" ht="16.5" customHeight="1">
      <c r="B141" s="40"/>
      <c r="C141" s="191" t="s">
        <v>187</v>
      </c>
      <c r="D141" s="191" t="s">
        <v>122</v>
      </c>
      <c r="E141" s="192" t="s">
        <v>330</v>
      </c>
      <c r="F141" s="193" t="s">
        <v>331</v>
      </c>
      <c r="G141" s="194" t="s">
        <v>324</v>
      </c>
      <c r="H141" s="195">
        <v>31.318000000000001</v>
      </c>
      <c r="I141" s="196"/>
      <c r="J141" s="197">
        <f>ROUND(I141*H141,2)</f>
        <v>0</v>
      </c>
      <c r="K141" s="193" t="s">
        <v>245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1</v>
      </c>
      <c r="R141" s="201">
        <f>Q141*H141</f>
        <v>31.318000000000001</v>
      </c>
      <c r="S141" s="201">
        <v>0</v>
      </c>
      <c r="T141" s="202">
        <f>S141*H141</f>
        <v>0</v>
      </c>
      <c r="AR141" s="23" t="s">
        <v>125</v>
      </c>
      <c r="AT141" s="23" t="s">
        <v>122</v>
      </c>
      <c r="AU141" s="23" t="s">
        <v>81</v>
      </c>
      <c r="AY141" s="23" t="s">
        <v>120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126</v>
      </c>
      <c r="BM141" s="23" t="s">
        <v>730</v>
      </c>
    </row>
    <row r="142" spans="2:65" s="12" customFormat="1" ht="13.5">
      <c r="B142" s="229"/>
      <c r="C142" s="230"/>
      <c r="D142" s="220" t="s">
        <v>247</v>
      </c>
      <c r="E142" s="231" t="s">
        <v>21</v>
      </c>
      <c r="F142" s="232" t="s">
        <v>731</v>
      </c>
      <c r="G142" s="230"/>
      <c r="H142" s="233">
        <v>31.318000000000001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247</v>
      </c>
      <c r="AU142" s="239" t="s">
        <v>81</v>
      </c>
      <c r="AV142" s="12" t="s">
        <v>81</v>
      </c>
      <c r="AW142" s="12" t="s">
        <v>35</v>
      </c>
      <c r="AX142" s="12" t="s">
        <v>79</v>
      </c>
      <c r="AY142" s="239" t="s">
        <v>120</v>
      </c>
    </row>
    <row r="143" spans="2:65" s="1" customFormat="1" ht="16.5" customHeight="1">
      <c r="B143" s="40"/>
      <c r="C143" s="191" t="s">
        <v>191</v>
      </c>
      <c r="D143" s="191" t="s">
        <v>122</v>
      </c>
      <c r="E143" s="192" t="s">
        <v>732</v>
      </c>
      <c r="F143" s="193" t="s">
        <v>733</v>
      </c>
      <c r="G143" s="194" t="s">
        <v>324</v>
      </c>
      <c r="H143" s="195">
        <v>16.271999999999998</v>
      </c>
      <c r="I143" s="196"/>
      <c r="J143" s="197">
        <f>ROUND(I143*H143,2)</f>
        <v>0</v>
      </c>
      <c r="K143" s="193" t="s">
        <v>21</v>
      </c>
      <c r="L143" s="198"/>
      <c r="M143" s="199" t="s">
        <v>21</v>
      </c>
      <c r="N143" s="200" t="s">
        <v>42</v>
      </c>
      <c r="O143" s="41"/>
      <c r="P143" s="201">
        <f>O143*H143</f>
        <v>0</v>
      </c>
      <c r="Q143" s="201">
        <v>1</v>
      </c>
      <c r="R143" s="201">
        <f>Q143*H143</f>
        <v>16.271999999999998</v>
      </c>
      <c r="S143" s="201">
        <v>0</v>
      </c>
      <c r="T143" s="202">
        <f>S143*H143</f>
        <v>0</v>
      </c>
      <c r="AR143" s="23" t="s">
        <v>125</v>
      </c>
      <c r="AT143" s="23" t="s">
        <v>122</v>
      </c>
      <c r="AU143" s="23" t="s">
        <v>81</v>
      </c>
      <c r="AY143" s="23" t="s">
        <v>120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79</v>
      </c>
      <c r="BK143" s="203">
        <f>ROUND(I143*H143,2)</f>
        <v>0</v>
      </c>
      <c r="BL143" s="23" t="s">
        <v>126</v>
      </c>
      <c r="BM143" s="23" t="s">
        <v>734</v>
      </c>
    </row>
    <row r="144" spans="2:65" s="12" customFormat="1" ht="13.5">
      <c r="B144" s="229"/>
      <c r="C144" s="230"/>
      <c r="D144" s="220" t="s">
        <v>247</v>
      </c>
      <c r="E144" s="231" t="s">
        <v>21</v>
      </c>
      <c r="F144" s="232" t="s">
        <v>735</v>
      </c>
      <c r="G144" s="230"/>
      <c r="H144" s="233">
        <v>16.271999999999998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247</v>
      </c>
      <c r="AU144" s="239" t="s">
        <v>81</v>
      </c>
      <c r="AV144" s="12" t="s">
        <v>81</v>
      </c>
      <c r="AW144" s="12" t="s">
        <v>35</v>
      </c>
      <c r="AX144" s="12" t="s">
        <v>79</v>
      </c>
      <c r="AY144" s="239" t="s">
        <v>120</v>
      </c>
    </row>
    <row r="145" spans="2:65" s="10" customFormat="1" ht="29.85" customHeight="1">
      <c r="B145" s="175"/>
      <c r="C145" s="176"/>
      <c r="D145" s="177" t="s">
        <v>70</v>
      </c>
      <c r="E145" s="189" t="s">
        <v>81</v>
      </c>
      <c r="F145" s="189" t="s">
        <v>414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SUM(P146:P156)</f>
        <v>0</v>
      </c>
      <c r="Q145" s="183"/>
      <c r="R145" s="184">
        <f>SUM(R146:R156)</f>
        <v>5.5641939999999994E-2</v>
      </c>
      <c r="S145" s="183"/>
      <c r="T145" s="185">
        <f>SUM(T146:T156)</f>
        <v>0</v>
      </c>
      <c r="AR145" s="186" t="s">
        <v>79</v>
      </c>
      <c r="AT145" s="187" t="s">
        <v>70</v>
      </c>
      <c r="AU145" s="187" t="s">
        <v>79</v>
      </c>
      <c r="AY145" s="186" t="s">
        <v>120</v>
      </c>
      <c r="BK145" s="188">
        <f>SUM(BK146:BK156)</f>
        <v>0</v>
      </c>
    </row>
    <row r="146" spans="2:65" s="1" customFormat="1" ht="16.5" customHeight="1">
      <c r="B146" s="40"/>
      <c r="C146" s="209" t="s">
        <v>195</v>
      </c>
      <c r="D146" s="209" t="s">
        <v>241</v>
      </c>
      <c r="E146" s="210" t="s">
        <v>736</v>
      </c>
      <c r="F146" s="211" t="s">
        <v>737</v>
      </c>
      <c r="G146" s="212" t="s">
        <v>210</v>
      </c>
      <c r="H146" s="213">
        <v>11</v>
      </c>
      <c r="I146" s="214"/>
      <c r="J146" s="215">
        <f>ROUND(I146*H146,2)</f>
        <v>0</v>
      </c>
      <c r="K146" s="211" t="s">
        <v>245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1.16E-3</v>
      </c>
      <c r="R146" s="201">
        <f>Q146*H146</f>
        <v>1.2760000000000001E-2</v>
      </c>
      <c r="S146" s="201">
        <v>0</v>
      </c>
      <c r="T146" s="202">
        <f>S146*H146</f>
        <v>0</v>
      </c>
      <c r="AR146" s="23" t="s">
        <v>126</v>
      </c>
      <c r="AT146" s="23" t="s">
        <v>241</v>
      </c>
      <c r="AU146" s="23" t="s">
        <v>81</v>
      </c>
      <c r="AY146" s="23" t="s">
        <v>120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126</v>
      </c>
      <c r="BM146" s="23" t="s">
        <v>738</v>
      </c>
    </row>
    <row r="147" spans="2:65" s="11" customFormat="1" ht="13.5">
      <c r="B147" s="218"/>
      <c r="C147" s="219"/>
      <c r="D147" s="220" t="s">
        <v>247</v>
      </c>
      <c r="E147" s="221" t="s">
        <v>21</v>
      </c>
      <c r="F147" s="222" t="s">
        <v>675</v>
      </c>
      <c r="G147" s="219"/>
      <c r="H147" s="221" t="s">
        <v>21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247</v>
      </c>
      <c r="AU147" s="228" t="s">
        <v>81</v>
      </c>
      <c r="AV147" s="11" t="s">
        <v>79</v>
      </c>
      <c r="AW147" s="11" t="s">
        <v>35</v>
      </c>
      <c r="AX147" s="11" t="s">
        <v>71</v>
      </c>
      <c r="AY147" s="228" t="s">
        <v>120</v>
      </c>
    </row>
    <row r="148" spans="2:65" s="12" customFormat="1" ht="13.5">
      <c r="B148" s="229"/>
      <c r="C148" s="230"/>
      <c r="D148" s="220" t="s">
        <v>247</v>
      </c>
      <c r="E148" s="231" t="s">
        <v>209</v>
      </c>
      <c r="F148" s="232" t="s">
        <v>739</v>
      </c>
      <c r="G148" s="230"/>
      <c r="H148" s="233">
        <v>11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247</v>
      </c>
      <c r="AU148" s="239" t="s">
        <v>81</v>
      </c>
      <c r="AV148" s="12" t="s">
        <v>81</v>
      </c>
      <c r="AW148" s="12" t="s">
        <v>35</v>
      </c>
      <c r="AX148" s="12" t="s">
        <v>79</v>
      </c>
      <c r="AY148" s="239" t="s">
        <v>120</v>
      </c>
    </row>
    <row r="149" spans="2:65" s="1" customFormat="1" ht="16.5" customHeight="1">
      <c r="B149" s="40"/>
      <c r="C149" s="191" t="s">
        <v>9</v>
      </c>
      <c r="D149" s="191" t="s">
        <v>122</v>
      </c>
      <c r="E149" s="192" t="s">
        <v>424</v>
      </c>
      <c r="F149" s="193" t="s">
        <v>425</v>
      </c>
      <c r="G149" s="194" t="s">
        <v>200</v>
      </c>
      <c r="H149" s="195">
        <v>109.02200000000001</v>
      </c>
      <c r="I149" s="196"/>
      <c r="J149" s="197">
        <f>ROUND(I149*H149,2)</f>
        <v>0</v>
      </c>
      <c r="K149" s="193" t="s">
        <v>21</v>
      </c>
      <c r="L149" s="198"/>
      <c r="M149" s="199" t="s">
        <v>21</v>
      </c>
      <c r="N149" s="200" t="s">
        <v>42</v>
      </c>
      <c r="O149" s="41"/>
      <c r="P149" s="201">
        <f>O149*H149</f>
        <v>0</v>
      </c>
      <c r="Q149" s="201">
        <v>2.9999999999999997E-4</v>
      </c>
      <c r="R149" s="201">
        <f>Q149*H149</f>
        <v>3.2706599999999995E-2</v>
      </c>
      <c r="S149" s="201">
        <v>0</v>
      </c>
      <c r="T149" s="202">
        <f>S149*H149</f>
        <v>0</v>
      </c>
      <c r="AR149" s="23" t="s">
        <v>125</v>
      </c>
      <c r="AT149" s="23" t="s">
        <v>122</v>
      </c>
      <c r="AU149" s="23" t="s">
        <v>81</v>
      </c>
      <c r="AY149" s="23" t="s">
        <v>120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79</v>
      </c>
      <c r="BK149" s="203">
        <f>ROUND(I149*H149,2)</f>
        <v>0</v>
      </c>
      <c r="BL149" s="23" t="s">
        <v>126</v>
      </c>
      <c r="BM149" s="23" t="s">
        <v>740</v>
      </c>
    </row>
    <row r="150" spans="2:65" s="11" customFormat="1" ht="13.5">
      <c r="B150" s="218"/>
      <c r="C150" s="219"/>
      <c r="D150" s="220" t="s">
        <v>247</v>
      </c>
      <c r="E150" s="221" t="s">
        <v>21</v>
      </c>
      <c r="F150" s="222" t="s">
        <v>427</v>
      </c>
      <c r="G150" s="219"/>
      <c r="H150" s="221" t="s">
        <v>21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247</v>
      </c>
      <c r="AU150" s="228" t="s">
        <v>81</v>
      </c>
      <c r="AV150" s="11" t="s">
        <v>79</v>
      </c>
      <c r="AW150" s="11" t="s">
        <v>35</v>
      </c>
      <c r="AX150" s="11" t="s">
        <v>71</v>
      </c>
      <c r="AY150" s="228" t="s">
        <v>120</v>
      </c>
    </row>
    <row r="151" spans="2:65" s="12" customFormat="1" ht="13.5">
      <c r="B151" s="229"/>
      <c r="C151" s="230"/>
      <c r="D151" s="220" t="s">
        <v>247</v>
      </c>
      <c r="E151" s="231" t="s">
        <v>21</v>
      </c>
      <c r="F151" s="232" t="s">
        <v>428</v>
      </c>
      <c r="G151" s="230"/>
      <c r="H151" s="233">
        <v>109.02200000000001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247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120</v>
      </c>
    </row>
    <row r="152" spans="2:65" s="1" customFormat="1" ht="38.25" customHeight="1">
      <c r="B152" s="40"/>
      <c r="C152" s="209" t="s">
        <v>334</v>
      </c>
      <c r="D152" s="209" t="s">
        <v>241</v>
      </c>
      <c r="E152" s="210" t="s">
        <v>741</v>
      </c>
      <c r="F152" s="211" t="s">
        <v>742</v>
      </c>
      <c r="G152" s="212" t="s">
        <v>200</v>
      </c>
      <c r="H152" s="213">
        <v>72.680999999999997</v>
      </c>
      <c r="I152" s="214"/>
      <c r="J152" s="215">
        <f>ROUND(I152*H152,2)</f>
        <v>0</v>
      </c>
      <c r="K152" s="211" t="s">
        <v>245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1.3999999999999999E-4</v>
      </c>
      <c r="R152" s="201">
        <f>Q152*H152</f>
        <v>1.0175339999999998E-2</v>
      </c>
      <c r="S152" s="201">
        <v>0</v>
      </c>
      <c r="T152" s="202">
        <f>S152*H152</f>
        <v>0</v>
      </c>
      <c r="AR152" s="23" t="s">
        <v>126</v>
      </c>
      <c r="AT152" s="23" t="s">
        <v>241</v>
      </c>
      <c r="AU152" s="23" t="s">
        <v>81</v>
      </c>
      <c r="AY152" s="23" t="s">
        <v>120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126</v>
      </c>
      <c r="BM152" s="23" t="s">
        <v>743</v>
      </c>
    </row>
    <row r="153" spans="2:65" s="11" customFormat="1" ht="13.5">
      <c r="B153" s="218"/>
      <c r="C153" s="219"/>
      <c r="D153" s="220" t="s">
        <v>247</v>
      </c>
      <c r="E153" s="221" t="s">
        <v>21</v>
      </c>
      <c r="F153" s="222" t="s">
        <v>675</v>
      </c>
      <c r="G153" s="219"/>
      <c r="H153" s="221" t="s">
        <v>21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247</v>
      </c>
      <c r="AU153" s="228" t="s">
        <v>81</v>
      </c>
      <c r="AV153" s="11" t="s">
        <v>79</v>
      </c>
      <c r="AW153" s="11" t="s">
        <v>35</v>
      </c>
      <c r="AX153" s="11" t="s">
        <v>71</v>
      </c>
      <c r="AY153" s="228" t="s">
        <v>120</v>
      </c>
    </row>
    <row r="154" spans="2:65" s="12" customFormat="1" ht="13.5">
      <c r="B154" s="229"/>
      <c r="C154" s="230"/>
      <c r="D154" s="220" t="s">
        <v>247</v>
      </c>
      <c r="E154" s="231" t="s">
        <v>21</v>
      </c>
      <c r="F154" s="232" t="s">
        <v>744</v>
      </c>
      <c r="G154" s="230"/>
      <c r="H154" s="233">
        <v>67.5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247</v>
      </c>
      <c r="AU154" s="239" t="s">
        <v>81</v>
      </c>
      <c r="AV154" s="12" t="s">
        <v>81</v>
      </c>
      <c r="AW154" s="12" t="s">
        <v>35</v>
      </c>
      <c r="AX154" s="12" t="s">
        <v>71</v>
      </c>
      <c r="AY154" s="239" t="s">
        <v>120</v>
      </c>
    </row>
    <row r="155" spans="2:65" s="12" customFormat="1" ht="13.5">
      <c r="B155" s="229"/>
      <c r="C155" s="230"/>
      <c r="D155" s="220" t="s">
        <v>247</v>
      </c>
      <c r="E155" s="231" t="s">
        <v>21</v>
      </c>
      <c r="F155" s="232" t="s">
        <v>745</v>
      </c>
      <c r="G155" s="230"/>
      <c r="H155" s="233">
        <v>5.181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247</v>
      </c>
      <c r="AU155" s="239" t="s">
        <v>81</v>
      </c>
      <c r="AV155" s="12" t="s">
        <v>81</v>
      </c>
      <c r="AW155" s="12" t="s">
        <v>35</v>
      </c>
      <c r="AX155" s="12" t="s">
        <v>71</v>
      </c>
      <c r="AY155" s="239" t="s">
        <v>120</v>
      </c>
    </row>
    <row r="156" spans="2:65" s="13" customFormat="1" ht="13.5">
      <c r="B156" s="240"/>
      <c r="C156" s="241"/>
      <c r="D156" s="220" t="s">
        <v>247</v>
      </c>
      <c r="E156" s="242" t="s">
        <v>229</v>
      </c>
      <c r="F156" s="243" t="s">
        <v>295</v>
      </c>
      <c r="G156" s="241"/>
      <c r="H156" s="244">
        <v>72.680999999999997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247</v>
      </c>
      <c r="AU156" s="250" t="s">
        <v>81</v>
      </c>
      <c r="AV156" s="13" t="s">
        <v>126</v>
      </c>
      <c r="AW156" s="13" t="s">
        <v>35</v>
      </c>
      <c r="AX156" s="13" t="s">
        <v>79</v>
      </c>
      <c r="AY156" s="250" t="s">
        <v>120</v>
      </c>
    </row>
    <row r="157" spans="2:65" s="10" customFormat="1" ht="29.85" customHeight="1">
      <c r="B157" s="175"/>
      <c r="C157" s="176"/>
      <c r="D157" s="177" t="s">
        <v>70</v>
      </c>
      <c r="E157" s="189" t="s">
        <v>130</v>
      </c>
      <c r="F157" s="189" t="s">
        <v>746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SUM(P158:P160)</f>
        <v>0</v>
      </c>
      <c r="Q157" s="183"/>
      <c r="R157" s="184">
        <f>SUM(R158:R160)</f>
        <v>0</v>
      </c>
      <c r="S157" s="183"/>
      <c r="T157" s="185">
        <f>SUM(T158:T160)</f>
        <v>0</v>
      </c>
      <c r="AR157" s="186" t="s">
        <v>79</v>
      </c>
      <c r="AT157" s="187" t="s">
        <v>70</v>
      </c>
      <c r="AU157" s="187" t="s">
        <v>79</v>
      </c>
      <c r="AY157" s="186" t="s">
        <v>120</v>
      </c>
      <c r="BK157" s="188">
        <f>SUM(BK158:BK160)</f>
        <v>0</v>
      </c>
    </row>
    <row r="158" spans="2:65" s="1" customFormat="1" ht="16.5" customHeight="1">
      <c r="B158" s="40"/>
      <c r="C158" s="209" t="s">
        <v>338</v>
      </c>
      <c r="D158" s="209" t="s">
        <v>241</v>
      </c>
      <c r="E158" s="210" t="s">
        <v>747</v>
      </c>
      <c r="F158" s="211" t="s">
        <v>748</v>
      </c>
      <c r="G158" s="212" t="s">
        <v>210</v>
      </c>
      <c r="H158" s="213">
        <v>17.22</v>
      </c>
      <c r="I158" s="214"/>
      <c r="J158" s="215">
        <f>ROUND(I158*H158,2)</f>
        <v>0</v>
      </c>
      <c r="K158" s="211" t="s">
        <v>245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126</v>
      </c>
      <c r="AT158" s="23" t="s">
        <v>241</v>
      </c>
      <c r="AU158" s="23" t="s">
        <v>81</v>
      </c>
      <c r="AY158" s="23" t="s">
        <v>120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126</v>
      </c>
      <c r="BM158" s="23" t="s">
        <v>749</v>
      </c>
    </row>
    <row r="159" spans="2:65" s="11" customFormat="1" ht="13.5">
      <c r="B159" s="218"/>
      <c r="C159" s="219"/>
      <c r="D159" s="220" t="s">
        <v>247</v>
      </c>
      <c r="E159" s="221" t="s">
        <v>21</v>
      </c>
      <c r="F159" s="222" t="s">
        <v>750</v>
      </c>
      <c r="G159" s="219"/>
      <c r="H159" s="221" t="s">
        <v>21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247</v>
      </c>
      <c r="AU159" s="228" t="s">
        <v>81</v>
      </c>
      <c r="AV159" s="11" t="s">
        <v>79</v>
      </c>
      <c r="AW159" s="11" t="s">
        <v>35</v>
      </c>
      <c r="AX159" s="11" t="s">
        <v>71</v>
      </c>
      <c r="AY159" s="228" t="s">
        <v>120</v>
      </c>
    </row>
    <row r="160" spans="2:65" s="12" customFormat="1" ht="13.5">
      <c r="B160" s="229"/>
      <c r="C160" s="230"/>
      <c r="D160" s="220" t="s">
        <v>247</v>
      </c>
      <c r="E160" s="231" t="s">
        <v>21</v>
      </c>
      <c r="F160" s="232" t="s">
        <v>667</v>
      </c>
      <c r="G160" s="230"/>
      <c r="H160" s="233">
        <v>17.22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247</v>
      </c>
      <c r="AU160" s="239" t="s">
        <v>81</v>
      </c>
      <c r="AV160" s="12" t="s">
        <v>81</v>
      </c>
      <c r="AW160" s="12" t="s">
        <v>35</v>
      </c>
      <c r="AX160" s="12" t="s">
        <v>79</v>
      </c>
      <c r="AY160" s="239" t="s">
        <v>120</v>
      </c>
    </row>
    <row r="161" spans="2:65" s="10" customFormat="1" ht="29.85" customHeight="1">
      <c r="B161" s="175"/>
      <c r="C161" s="176"/>
      <c r="D161" s="177" t="s">
        <v>70</v>
      </c>
      <c r="E161" s="189" t="s">
        <v>126</v>
      </c>
      <c r="F161" s="189" t="s">
        <v>429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SUM(P162:P164)</f>
        <v>0</v>
      </c>
      <c r="Q161" s="183"/>
      <c r="R161" s="184">
        <f>SUM(R162:R164)</f>
        <v>0</v>
      </c>
      <c r="S161" s="183"/>
      <c r="T161" s="185">
        <f>SUM(T162:T164)</f>
        <v>0</v>
      </c>
      <c r="AR161" s="186" t="s">
        <v>79</v>
      </c>
      <c r="AT161" s="187" t="s">
        <v>70</v>
      </c>
      <c r="AU161" s="187" t="s">
        <v>79</v>
      </c>
      <c r="AY161" s="186" t="s">
        <v>120</v>
      </c>
      <c r="BK161" s="188">
        <f>SUM(BK162:BK164)</f>
        <v>0</v>
      </c>
    </row>
    <row r="162" spans="2:65" s="1" customFormat="1" ht="25.5" customHeight="1">
      <c r="B162" s="40"/>
      <c r="C162" s="209" t="s">
        <v>342</v>
      </c>
      <c r="D162" s="209" t="s">
        <v>241</v>
      </c>
      <c r="E162" s="210" t="s">
        <v>431</v>
      </c>
      <c r="F162" s="211" t="s">
        <v>432</v>
      </c>
      <c r="G162" s="212" t="s">
        <v>203</v>
      </c>
      <c r="H162" s="213">
        <v>2.7120000000000002</v>
      </c>
      <c r="I162" s="214"/>
      <c r="J162" s="215">
        <f>ROUND(I162*H162,2)</f>
        <v>0</v>
      </c>
      <c r="K162" s="211" t="s">
        <v>245</v>
      </c>
      <c r="L162" s="60"/>
      <c r="M162" s="216" t="s">
        <v>21</v>
      </c>
      <c r="N162" s="217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126</v>
      </c>
      <c r="AT162" s="23" t="s">
        <v>241</v>
      </c>
      <c r="AU162" s="23" t="s">
        <v>81</v>
      </c>
      <c r="AY162" s="23" t="s">
        <v>120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126</v>
      </c>
      <c r="BM162" s="23" t="s">
        <v>751</v>
      </c>
    </row>
    <row r="163" spans="2:65" s="11" customFormat="1" ht="13.5">
      <c r="B163" s="218"/>
      <c r="C163" s="219"/>
      <c r="D163" s="220" t="s">
        <v>247</v>
      </c>
      <c r="E163" s="221" t="s">
        <v>21</v>
      </c>
      <c r="F163" s="222" t="s">
        <v>728</v>
      </c>
      <c r="G163" s="219"/>
      <c r="H163" s="221" t="s">
        <v>21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247</v>
      </c>
      <c r="AU163" s="228" t="s">
        <v>81</v>
      </c>
      <c r="AV163" s="11" t="s">
        <v>79</v>
      </c>
      <c r="AW163" s="11" t="s">
        <v>35</v>
      </c>
      <c r="AX163" s="11" t="s">
        <v>71</v>
      </c>
      <c r="AY163" s="228" t="s">
        <v>120</v>
      </c>
    </row>
    <row r="164" spans="2:65" s="12" customFormat="1" ht="13.5">
      <c r="B164" s="229"/>
      <c r="C164" s="230"/>
      <c r="D164" s="220" t="s">
        <v>247</v>
      </c>
      <c r="E164" s="231" t="s">
        <v>661</v>
      </c>
      <c r="F164" s="232" t="s">
        <v>752</v>
      </c>
      <c r="G164" s="230"/>
      <c r="H164" s="233">
        <v>2.7120000000000002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247</v>
      </c>
      <c r="AU164" s="239" t="s">
        <v>81</v>
      </c>
      <c r="AV164" s="12" t="s">
        <v>81</v>
      </c>
      <c r="AW164" s="12" t="s">
        <v>35</v>
      </c>
      <c r="AX164" s="12" t="s">
        <v>79</v>
      </c>
      <c r="AY164" s="239" t="s">
        <v>120</v>
      </c>
    </row>
    <row r="165" spans="2:65" s="10" customFormat="1" ht="29.85" customHeight="1">
      <c r="B165" s="175"/>
      <c r="C165" s="176"/>
      <c r="D165" s="177" t="s">
        <v>70</v>
      </c>
      <c r="E165" s="189" t="s">
        <v>125</v>
      </c>
      <c r="F165" s="189" t="s">
        <v>753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SUM(P166:P181)</f>
        <v>0</v>
      </c>
      <c r="Q165" s="183"/>
      <c r="R165" s="184">
        <f>SUM(R166:R181)</f>
        <v>5.24864847</v>
      </c>
      <c r="S165" s="183"/>
      <c r="T165" s="185">
        <f>SUM(T166:T181)</f>
        <v>0</v>
      </c>
      <c r="AR165" s="186" t="s">
        <v>79</v>
      </c>
      <c r="AT165" s="187" t="s">
        <v>70</v>
      </c>
      <c r="AU165" s="187" t="s">
        <v>79</v>
      </c>
      <c r="AY165" s="186" t="s">
        <v>120</v>
      </c>
      <c r="BK165" s="188">
        <f>SUM(BK166:BK181)</f>
        <v>0</v>
      </c>
    </row>
    <row r="166" spans="2:65" s="1" customFormat="1" ht="25.5" customHeight="1">
      <c r="B166" s="40"/>
      <c r="C166" s="209" t="s">
        <v>348</v>
      </c>
      <c r="D166" s="209" t="s">
        <v>241</v>
      </c>
      <c r="E166" s="210" t="s">
        <v>754</v>
      </c>
      <c r="F166" s="211" t="s">
        <v>755</v>
      </c>
      <c r="G166" s="212" t="s">
        <v>210</v>
      </c>
      <c r="H166" s="213">
        <v>17.22</v>
      </c>
      <c r="I166" s="214"/>
      <c r="J166" s="215">
        <f>ROUND(I166*H166,2)</f>
        <v>0</v>
      </c>
      <c r="K166" s="211" t="s">
        <v>245</v>
      </c>
      <c r="L166" s="60"/>
      <c r="M166" s="216" t="s">
        <v>21</v>
      </c>
      <c r="N166" s="217" t="s">
        <v>42</v>
      </c>
      <c r="O166" s="41"/>
      <c r="P166" s="201">
        <f>O166*H166</f>
        <v>0</v>
      </c>
      <c r="Q166" s="201">
        <v>1.0000000000000001E-5</v>
      </c>
      <c r="R166" s="201">
        <f>Q166*H166</f>
        <v>1.7220000000000001E-4</v>
      </c>
      <c r="S166" s="201">
        <v>0</v>
      </c>
      <c r="T166" s="202">
        <f>S166*H166</f>
        <v>0</v>
      </c>
      <c r="AR166" s="23" t="s">
        <v>126</v>
      </c>
      <c r="AT166" s="23" t="s">
        <v>241</v>
      </c>
      <c r="AU166" s="23" t="s">
        <v>81</v>
      </c>
      <c r="AY166" s="23" t="s">
        <v>120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126</v>
      </c>
      <c r="BM166" s="23" t="s">
        <v>756</v>
      </c>
    </row>
    <row r="167" spans="2:65" s="11" customFormat="1" ht="13.5">
      <c r="B167" s="218"/>
      <c r="C167" s="219"/>
      <c r="D167" s="220" t="s">
        <v>247</v>
      </c>
      <c r="E167" s="221" t="s">
        <v>21</v>
      </c>
      <c r="F167" s="222" t="s">
        <v>750</v>
      </c>
      <c r="G167" s="219"/>
      <c r="H167" s="221" t="s">
        <v>21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247</v>
      </c>
      <c r="AU167" s="228" t="s">
        <v>81</v>
      </c>
      <c r="AV167" s="11" t="s">
        <v>79</v>
      </c>
      <c r="AW167" s="11" t="s">
        <v>35</v>
      </c>
      <c r="AX167" s="11" t="s">
        <v>71</v>
      </c>
      <c r="AY167" s="228" t="s">
        <v>120</v>
      </c>
    </row>
    <row r="168" spans="2:65" s="12" customFormat="1" ht="13.5">
      <c r="B168" s="229"/>
      <c r="C168" s="230"/>
      <c r="D168" s="220" t="s">
        <v>247</v>
      </c>
      <c r="E168" s="231" t="s">
        <v>21</v>
      </c>
      <c r="F168" s="232" t="s">
        <v>757</v>
      </c>
      <c r="G168" s="230"/>
      <c r="H168" s="233">
        <v>12.22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247</v>
      </c>
      <c r="AU168" s="239" t="s">
        <v>81</v>
      </c>
      <c r="AV168" s="12" t="s">
        <v>81</v>
      </c>
      <c r="AW168" s="12" t="s">
        <v>35</v>
      </c>
      <c r="AX168" s="12" t="s">
        <v>71</v>
      </c>
      <c r="AY168" s="239" t="s">
        <v>120</v>
      </c>
    </row>
    <row r="169" spans="2:65" s="11" customFormat="1" ht="13.5">
      <c r="B169" s="218"/>
      <c r="C169" s="219"/>
      <c r="D169" s="220" t="s">
        <v>247</v>
      </c>
      <c r="E169" s="221" t="s">
        <v>21</v>
      </c>
      <c r="F169" s="222" t="s">
        <v>758</v>
      </c>
      <c r="G169" s="219"/>
      <c r="H169" s="221" t="s">
        <v>21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247</v>
      </c>
      <c r="AU169" s="228" t="s">
        <v>81</v>
      </c>
      <c r="AV169" s="11" t="s">
        <v>79</v>
      </c>
      <c r="AW169" s="11" t="s">
        <v>35</v>
      </c>
      <c r="AX169" s="11" t="s">
        <v>71</v>
      </c>
      <c r="AY169" s="228" t="s">
        <v>120</v>
      </c>
    </row>
    <row r="170" spans="2:65" s="12" customFormat="1" ht="13.5">
      <c r="B170" s="229"/>
      <c r="C170" s="230"/>
      <c r="D170" s="220" t="s">
        <v>247</v>
      </c>
      <c r="E170" s="231" t="s">
        <v>21</v>
      </c>
      <c r="F170" s="232" t="s">
        <v>759</v>
      </c>
      <c r="G170" s="230"/>
      <c r="H170" s="233">
        <v>5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247</v>
      </c>
      <c r="AU170" s="239" t="s">
        <v>81</v>
      </c>
      <c r="AV170" s="12" t="s">
        <v>81</v>
      </c>
      <c r="AW170" s="12" t="s">
        <v>35</v>
      </c>
      <c r="AX170" s="12" t="s">
        <v>71</v>
      </c>
      <c r="AY170" s="239" t="s">
        <v>120</v>
      </c>
    </row>
    <row r="171" spans="2:65" s="13" customFormat="1" ht="13.5">
      <c r="B171" s="240"/>
      <c r="C171" s="241"/>
      <c r="D171" s="220" t="s">
        <v>247</v>
      </c>
      <c r="E171" s="242" t="s">
        <v>667</v>
      </c>
      <c r="F171" s="243" t="s">
        <v>295</v>
      </c>
      <c r="G171" s="241"/>
      <c r="H171" s="244">
        <v>17.22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247</v>
      </c>
      <c r="AU171" s="250" t="s">
        <v>81</v>
      </c>
      <c r="AV171" s="13" t="s">
        <v>126</v>
      </c>
      <c r="AW171" s="13" t="s">
        <v>35</v>
      </c>
      <c r="AX171" s="13" t="s">
        <v>79</v>
      </c>
      <c r="AY171" s="250" t="s">
        <v>120</v>
      </c>
    </row>
    <row r="172" spans="2:65" s="1" customFormat="1" ht="16.5" customHeight="1">
      <c r="B172" s="40"/>
      <c r="C172" s="191" t="s">
        <v>352</v>
      </c>
      <c r="D172" s="191" t="s">
        <v>122</v>
      </c>
      <c r="E172" s="192" t="s">
        <v>760</v>
      </c>
      <c r="F172" s="193" t="s">
        <v>761</v>
      </c>
      <c r="G172" s="194" t="s">
        <v>158</v>
      </c>
      <c r="H172" s="195">
        <v>2</v>
      </c>
      <c r="I172" s="196"/>
      <c r="J172" s="197">
        <f>ROUND(I172*H172,2)</f>
        <v>0</v>
      </c>
      <c r="K172" s="193" t="s">
        <v>21</v>
      </c>
      <c r="L172" s="198"/>
      <c r="M172" s="199" t="s">
        <v>21</v>
      </c>
      <c r="N172" s="200" t="s">
        <v>42</v>
      </c>
      <c r="O172" s="41"/>
      <c r="P172" s="201">
        <f>O172*H172</f>
        <v>0</v>
      </c>
      <c r="Q172" s="201">
        <v>2.6</v>
      </c>
      <c r="R172" s="201">
        <f>Q172*H172</f>
        <v>5.2</v>
      </c>
      <c r="S172" s="201">
        <v>0</v>
      </c>
      <c r="T172" s="202">
        <f>S172*H172</f>
        <v>0</v>
      </c>
      <c r="AR172" s="23" t="s">
        <v>125</v>
      </c>
      <c r="AT172" s="23" t="s">
        <v>122</v>
      </c>
      <c r="AU172" s="23" t="s">
        <v>81</v>
      </c>
      <c r="AY172" s="23" t="s">
        <v>120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126</v>
      </c>
      <c r="BM172" s="23" t="s">
        <v>762</v>
      </c>
    </row>
    <row r="173" spans="2:65" s="11" customFormat="1" ht="13.5">
      <c r="B173" s="218"/>
      <c r="C173" s="219"/>
      <c r="D173" s="220" t="s">
        <v>247</v>
      </c>
      <c r="E173" s="221" t="s">
        <v>21</v>
      </c>
      <c r="F173" s="222" t="s">
        <v>763</v>
      </c>
      <c r="G173" s="219"/>
      <c r="H173" s="221" t="s">
        <v>21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247</v>
      </c>
      <c r="AU173" s="228" t="s">
        <v>81</v>
      </c>
      <c r="AV173" s="11" t="s">
        <v>79</v>
      </c>
      <c r="AW173" s="11" t="s">
        <v>35</v>
      </c>
      <c r="AX173" s="11" t="s">
        <v>71</v>
      </c>
      <c r="AY173" s="228" t="s">
        <v>120</v>
      </c>
    </row>
    <row r="174" spans="2:65" s="12" customFormat="1" ht="13.5">
      <c r="B174" s="229"/>
      <c r="C174" s="230"/>
      <c r="D174" s="220" t="s">
        <v>247</v>
      </c>
      <c r="E174" s="231" t="s">
        <v>21</v>
      </c>
      <c r="F174" s="232" t="s">
        <v>81</v>
      </c>
      <c r="G174" s="230"/>
      <c r="H174" s="233">
        <v>2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247</v>
      </c>
      <c r="AU174" s="239" t="s">
        <v>81</v>
      </c>
      <c r="AV174" s="12" t="s">
        <v>81</v>
      </c>
      <c r="AW174" s="12" t="s">
        <v>35</v>
      </c>
      <c r="AX174" s="12" t="s">
        <v>79</v>
      </c>
      <c r="AY174" s="239" t="s">
        <v>120</v>
      </c>
    </row>
    <row r="175" spans="2:65" s="1" customFormat="1" ht="16.5" customHeight="1">
      <c r="B175" s="40"/>
      <c r="C175" s="191" t="s">
        <v>359</v>
      </c>
      <c r="D175" s="191" t="s">
        <v>122</v>
      </c>
      <c r="E175" s="192" t="s">
        <v>764</v>
      </c>
      <c r="F175" s="193" t="s">
        <v>765</v>
      </c>
      <c r="G175" s="194" t="s">
        <v>158</v>
      </c>
      <c r="H175" s="195">
        <v>18.081</v>
      </c>
      <c r="I175" s="196"/>
      <c r="J175" s="197">
        <f>ROUND(I175*H175,2)</f>
        <v>0</v>
      </c>
      <c r="K175" s="193" t="s">
        <v>245</v>
      </c>
      <c r="L175" s="198"/>
      <c r="M175" s="199" t="s">
        <v>21</v>
      </c>
      <c r="N175" s="200" t="s">
        <v>42</v>
      </c>
      <c r="O175" s="41"/>
      <c r="P175" s="201">
        <f>O175*H175</f>
        <v>0</v>
      </c>
      <c r="Q175" s="201">
        <v>2.6700000000000001E-3</v>
      </c>
      <c r="R175" s="201">
        <f>Q175*H175</f>
        <v>4.8276270000000003E-2</v>
      </c>
      <c r="S175" s="201">
        <v>0</v>
      </c>
      <c r="T175" s="202">
        <f>S175*H175</f>
        <v>0</v>
      </c>
      <c r="AR175" s="23" t="s">
        <v>125</v>
      </c>
      <c r="AT175" s="23" t="s">
        <v>122</v>
      </c>
      <c r="AU175" s="23" t="s">
        <v>81</v>
      </c>
      <c r="AY175" s="23" t="s">
        <v>120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79</v>
      </c>
      <c r="BK175" s="203">
        <f>ROUND(I175*H175,2)</f>
        <v>0</v>
      </c>
      <c r="BL175" s="23" t="s">
        <v>126</v>
      </c>
      <c r="BM175" s="23" t="s">
        <v>766</v>
      </c>
    </row>
    <row r="176" spans="2:65" s="11" customFormat="1" ht="13.5">
      <c r="B176" s="218"/>
      <c r="C176" s="219"/>
      <c r="D176" s="220" t="s">
        <v>247</v>
      </c>
      <c r="E176" s="221" t="s">
        <v>21</v>
      </c>
      <c r="F176" s="222" t="s">
        <v>469</v>
      </c>
      <c r="G176" s="219"/>
      <c r="H176" s="221" t="s">
        <v>21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247</v>
      </c>
      <c r="AU176" s="228" t="s">
        <v>81</v>
      </c>
      <c r="AV176" s="11" t="s">
        <v>79</v>
      </c>
      <c r="AW176" s="11" t="s">
        <v>35</v>
      </c>
      <c r="AX176" s="11" t="s">
        <v>71</v>
      </c>
      <c r="AY176" s="228" t="s">
        <v>120</v>
      </c>
    </row>
    <row r="177" spans="2:65" s="12" customFormat="1" ht="13.5">
      <c r="B177" s="229"/>
      <c r="C177" s="230"/>
      <c r="D177" s="220" t="s">
        <v>247</v>
      </c>
      <c r="E177" s="231" t="s">
        <v>21</v>
      </c>
      <c r="F177" s="232" t="s">
        <v>667</v>
      </c>
      <c r="G177" s="230"/>
      <c r="H177" s="233">
        <v>17.22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247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120</v>
      </c>
    </row>
    <row r="178" spans="2:65" s="12" customFormat="1" ht="13.5">
      <c r="B178" s="229"/>
      <c r="C178" s="230"/>
      <c r="D178" s="220" t="s">
        <v>247</v>
      </c>
      <c r="E178" s="230"/>
      <c r="F178" s="232" t="s">
        <v>767</v>
      </c>
      <c r="G178" s="230"/>
      <c r="H178" s="233">
        <v>18.081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247</v>
      </c>
      <c r="AU178" s="239" t="s">
        <v>81</v>
      </c>
      <c r="AV178" s="12" t="s">
        <v>81</v>
      </c>
      <c r="AW178" s="12" t="s">
        <v>6</v>
      </c>
      <c r="AX178" s="12" t="s">
        <v>79</v>
      </c>
      <c r="AY178" s="239" t="s">
        <v>120</v>
      </c>
    </row>
    <row r="179" spans="2:65" s="1" customFormat="1" ht="16.5" customHeight="1">
      <c r="B179" s="40"/>
      <c r="C179" s="209" t="s">
        <v>364</v>
      </c>
      <c r="D179" s="209" t="s">
        <v>241</v>
      </c>
      <c r="E179" s="210" t="s">
        <v>768</v>
      </c>
      <c r="F179" s="211" t="s">
        <v>769</v>
      </c>
      <c r="G179" s="212" t="s">
        <v>770</v>
      </c>
      <c r="H179" s="213">
        <v>2</v>
      </c>
      <c r="I179" s="214"/>
      <c r="J179" s="215">
        <f>ROUND(I179*H179,2)</f>
        <v>0</v>
      </c>
      <c r="K179" s="211" t="s">
        <v>245</v>
      </c>
      <c r="L179" s="60"/>
      <c r="M179" s="216" t="s">
        <v>21</v>
      </c>
      <c r="N179" s="217" t="s">
        <v>42</v>
      </c>
      <c r="O179" s="41"/>
      <c r="P179" s="201">
        <f>O179*H179</f>
        <v>0</v>
      </c>
      <c r="Q179" s="201">
        <v>1E-4</v>
      </c>
      <c r="R179" s="201">
        <f>Q179*H179</f>
        <v>2.0000000000000001E-4</v>
      </c>
      <c r="S179" s="201">
        <v>0</v>
      </c>
      <c r="T179" s="202">
        <f>S179*H179</f>
        <v>0</v>
      </c>
      <c r="AR179" s="23" t="s">
        <v>126</v>
      </c>
      <c r="AT179" s="23" t="s">
        <v>241</v>
      </c>
      <c r="AU179" s="23" t="s">
        <v>81</v>
      </c>
      <c r="AY179" s="23" t="s">
        <v>120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126</v>
      </c>
      <c r="BM179" s="23" t="s">
        <v>771</v>
      </c>
    </row>
    <row r="180" spans="2:65" s="11" customFormat="1" ht="13.5">
      <c r="B180" s="218"/>
      <c r="C180" s="219"/>
      <c r="D180" s="220" t="s">
        <v>247</v>
      </c>
      <c r="E180" s="221" t="s">
        <v>21</v>
      </c>
      <c r="F180" s="222" t="s">
        <v>772</v>
      </c>
      <c r="G180" s="219"/>
      <c r="H180" s="221" t="s">
        <v>21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247</v>
      </c>
      <c r="AU180" s="228" t="s">
        <v>81</v>
      </c>
      <c r="AV180" s="11" t="s">
        <v>79</v>
      </c>
      <c r="AW180" s="11" t="s">
        <v>35</v>
      </c>
      <c r="AX180" s="11" t="s">
        <v>71</v>
      </c>
      <c r="AY180" s="228" t="s">
        <v>120</v>
      </c>
    </row>
    <row r="181" spans="2:65" s="12" customFormat="1" ht="13.5">
      <c r="B181" s="229"/>
      <c r="C181" s="230"/>
      <c r="D181" s="220" t="s">
        <v>247</v>
      </c>
      <c r="E181" s="231" t="s">
        <v>21</v>
      </c>
      <c r="F181" s="232" t="s">
        <v>81</v>
      </c>
      <c r="G181" s="230"/>
      <c r="H181" s="233">
        <v>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247</v>
      </c>
      <c r="AU181" s="239" t="s">
        <v>81</v>
      </c>
      <c r="AV181" s="12" t="s">
        <v>81</v>
      </c>
      <c r="AW181" s="12" t="s">
        <v>35</v>
      </c>
      <c r="AX181" s="12" t="s">
        <v>79</v>
      </c>
      <c r="AY181" s="239" t="s">
        <v>120</v>
      </c>
    </row>
    <row r="182" spans="2:65" s="10" customFormat="1" ht="29.85" customHeight="1">
      <c r="B182" s="175"/>
      <c r="C182" s="176"/>
      <c r="D182" s="177" t="s">
        <v>70</v>
      </c>
      <c r="E182" s="189" t="s">
        <v>151</v>
      </c>
      <c r="F182" s="189" t="s">
        <v>476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SUM(P183:P186)</f>
        <v>0</v>
      </c>
      <c r="Q182" s="183"/>
      <c r="R182" s="184">
        <f>SUM(R183:R186)</f>
        <v>1.5498E-3</v>
      </c>
      <c r="S182" s="183"/>
      <c r="T182" s="185">
        <f>SUM(T183:T186)</f>
        <v>0</v>
      </c>
      <c r="AR182" s="186" t="s">
        <v>79</v>
      </c>
      <c r="AT182" s="187" t="s">
        <v>70</v>
      </c>
      <c r="AU182" s="187" t="s">
        <v>79</v>
      </c>
      <c r="AY182" s="186" t="s">
        <v>120</v>
      </c>
      <c r="BK182" s="188">
        <f>SUM(BK183:BK186)</f>
        <v>0</v>
      </c>
    </row>
    <row r="183" spans="2:65" s="1" customFormat="1" ht="16.5" customHeight="1">
      <c r="B183" s="40"/>
      <c r="C183" s="209" t="s">
        <v>368</v>
      </c>
      <c r="D183" s="209" t="s">
        <v>241</v>
      </c>
      <c r="E183" s="210" t="s">
        <v>773</v>
      </c>
      <c r="F183" s="211" t="s">
        <v>774</v>
      </c>
      <c r="G183" s="212" t="s">
        <v>210</v>
      </c>
      <c r="H183" s="213">
        <v>17.22</v>
      </c>
      <c r="I183" s="214"/>
      <c r="J183" s="215">
        <f>ROUND(I183*H183,2)</f>
        <v>0</v>
      </c>
      <c r="K183" s="211" t="s">
        <v>21</v>
      </c>
      <c r="L183" s="60"/>
      <c r="M183" s="216" t="s">
        <v>21</v>
      </c>
      <c r="N183" s="217" t="s">
        <v>42</v>
      </c>
      <c r="O183" s="41"/>
      <c r="P183" s="201">
        <f>O183*H183</f>
        <v>0</v>
      </c>
      <c r="Q183" s="201">
        <v>9.0000000000000006E-5</v>
      </c>
      <c r="R183" s="201">
        <f>Q183*H183</f>
        <v>1.5498E-3</v>
      </c>
      <c r="S183" s="201">
        <v>0</v>
      </c>
      <c r="T183" s="202">
        <f>S183*H183</f>
        <v>0</v>
      </c>
      <c r="AR183" s="23" t="s">
        <v>126</v>
      </c>
      <c r="AT183" s="23" t="s">
        <v>241</v>
      </c>
      <c r="AU183" s="23" t="s">
        <v>81</v>
      </c>
      <c r="AY183" s="23" t="s">
        <v>120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79</v>
      </c>
      <c r="BK183" s="203">
        <f>ROUND(I183*H183,2)</f>
        <v>0</v>
      </c>
      <c r="BL183" s="23" t="s">
        <v>126</v>
      </c>
      <c r="BM183" s="23" t="s">
        <v>775</v>
      </c>
    </row>
    <row r="184" spans="2:65" s="11" customFormat="1" ht="13.5">
      <c r="B184" s="218"/>
      <c r="C184" s="219"/>
      <c r="D184" s="220" t="s">
        <v>247</v>
      </c>
      <c r="E184" s="221" t="s">
        <v>21</v>
      </c>
      <c r="F184" s="222" t="s">
        <v>772</v>
      </c>
      <c r="G184" s="219"/>
      <c r="H184" s="221" t="s">
        <v>21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247</v>
      </c>
      <c r="AU184" s="228" t="s">
        <v>81</v>
      </c>
      <c r="AV184" s="11" t="s">
        <v>79</v>
      </c>
      <c r="AW184" s="11" t="s">
        <v>35</v>
      </c>
      <c r="AX184" s="11" t="s">
        <v>71</v>
      </c>
      <c r="AY184" s="228" t="s">
        <v>120</v>
      </c>
    </row>
    <row r="185" spans="2:65" s="11" customFormat="1" ht="13.5">
      <c r="B185" s="218"/>
      <c r="C185" s="219"/>
      <c r="D185" s="220" t="s">
        <v>247</v>
      </c>
      <c r="E185" s="221" t="s">
        <v>21</v>
      </c>
      <c r="F185" s="222" t="s">
        <v>776</v>
      </c>
      <c r="G185" s="219"/>
      <c r="H185" s="221" t="s">
        <v>21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247</v>
      </c>
      <c r="AU185" s="228" t="s">
        <v>81</v>
      </c>
      <c r="AV185" s="11" t="s">
        <v>79</v>
      </c>
      <c r="AW185" s="11" t="s">
        <v>35</v>
      </c>
      <c r="AX185" s="11" t="s">
        <v>71</v>
      </c>
      <c r="AY185" s="228" t="s">
        <v>120</v>
      </c>
    </row>
    <row r="186" spans="2:65" s="12" customFormat="1" ht="13.5">
      <c r="B186" s="229"/>
      <c r="C186" s="230"/>
      <c r="D186" s="220" t="s">
        <v>247</v>
      </c>
      <c r="E186" s="231" t="s">
        <v>21</v>
      </c>
      <c r="F186" s="232" t="s">
        <v>667</v>
      </c>
      <c r="G186" s="230"/>
      <c r="H186" s="233">
        <v>17.22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247</v>
      </c>
      <c r="AU186" s="239" t="s">
        <v>81</v>
      </c>
      <c r="AV186" s="12" t="s">
        <v>81</v>
      </c>
      <c r="AW186" s="12" t="s">
        <v>35</v>
      </c>
      <c r="AX186" s="12" t="s">
        <v>79</v>
      </c>
      <c r="AY186" s="239" t="s">
        <v>120</v>
      </c>
    </row>
    <row r="187" spans="2:65" s="10" customFormat="1" ht="29.85" customHeight="1">
      <c r="B187" s="175"/>
      <c r="C187" s="176"/>
      <c r="D187" s="177" t="s">
        <v>70</v>
      </c>
      <c r="E187" s="189" t="s">
        <v>591</v>
      </c>
      <c r="F187" s="189" t="s">
        <v>592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P188</f>
        <v>0</v>
      </c>
      <c r="Q187" s="183"/>
      <c r="R187" s="184">
        <f>R188</f>
        <v>0</v>
      </c>
      <c r="S187" s="183"/>
      <c r="T187" s="185">
        <f>T188</f>
        <v>0</v>
      </c>
      <c r="AR187" s="186" t="s">
        <v>79</v>
      </c>
      <c r="AT187" s="187" t="s">
        <v>70</v>
      </c>
      <c r="AU187" s="187" t="s">
        <v>79</v>
      </c>
      <c r="AY187" s="186" t="s">
        <v>120</v>
      </c>
      <c r="BK187" s="188">
        <f>BK188</f>
        <v>0</v>
      </c>
    </row>
    <row r="188" spans="2:65" s="1" customFormat="1" ht="16.5" customHeight="1">
      <c r="B188" s="40"/>
      <c r="C188" s="209" t="s">
        <v>372</v>
      </c>
      <c r="D188" s="209" t="s">
        <v>241</v>
      </c>
      <c r="E188" s="210" t="s">
        <v>777</v>
      </c>
      <c r="F188" s="211" t="s">
        <v>778</v>
      </c>
      <c r="G188" s="212" t="s">
        <v>324</v>
      </c>
      <c r="H188" s="213">
        <v>99.626999999999995</v>
      </c>
      <c r="I188" s="214"/>
      <c r="J188" s="215">
        <f>ROUND(I188*H188,2)</f>
        <v>0</v>
      </c>
      <c r="K188" s="211" t="s">
        <v>21</v>
      </c>
      <c r="L188" s="60"/>
      <c r="M188" s="216" t="s">
        <v>21</v>
      </c>
      <c r="N188" s="251" t="s">
        <v>42</v>
      </c>
      <c r="O188" s="20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3" t="s">
        <v>126</v>
      </c>
      <c r="AT188" s="23" t="s">
        <v>241</v>
      </c>
      <c r="AU188" s="23" t="s">
        <v>81</v>
      </c>
      <c r="AY188" s="23" t="s">
        <v>120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126</v>
      </c>
      <c r="BM188" s="23" t="s">
        <v>779</v>
      </c>
    </row>
    <row r="189" spans="2:65" s="1" customFormat="1" ht="6.95" customHeight="1">
      <c r="B189" s="55"/>
      <c r="C189" s="56"/>
      <c r="D189" s="56"/>
      <c r="E189" s="56"/>
      <c r="F189" s="56"/>
      <c r="G189" s="56"/>
      <c r="H189" s="56"/>
      <c r="I189" s="138"/>
      <c r="J189" s="56"/>
      <c r="K189" s="56"/>
      <c r="L189" s="60"/>
    </row>
  </sheetData>
  <sheetProtection algorithmName="SHA-512" hashValue="IzFfOlJcAbVaoryF06rxHAlnf/H7okJ11DYpD86BlEMUzipnVWtn/JhCHbLqgrkMjkBXfa8IROFNeoWt1yRsKw==" saltValue="v4vQyZPAB2KnyDN0qTBFZO90uYFFA9asjY0w4KKR1QTb71vzsdeirkelGeVi4BYarXMer1IoJ+HgV6OhgMfw9A==" spinCount="100000" sheet="1" objects="1" scenarios="1" formatColumns="0" formatRows="0" autoFilter="0"/>
  <autoFilter ref="C83:K188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ht="37.5" customHeight="1"/>
    <row r="2" spans="2:1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4" customFormat="1" ht="45" customHeight="1">
      <c r="B3" s="256"/>
      <c r="C3" s="380" t="s">
        <v>780</v>
      </c>
      <c r="D3" s="380"/>
      <c r="E3" s="380"/>
      <c r="F3" s="380"/>
      <c r="G3" s="380"/>
      <c r="H3" s="380"/>
      <c r="I3" s="380"/>
      <c r="J3" s="380"/>
      <c r="K3" s="257"/>
    </row>
    <row r="4" spans="2:11" ht="25.5" customHeight="1">
      <c r="B4" s="258"/>
      <c r="C4" s="384" t="s">
        <v>781</v>
      </c>
      <c r="D4" s="384"/>
      <c r="E4" s="384"/>
      <c r="F4" s="384"/>
      <c r="G4" s="384"/>
      <c r="H4" s="384"/>
      <c r="I4" s="384"/>
      <c r="J4" s="384"/>
      <c r="K4" s="259"/>
    </row>
    <row r="5" spans="2:1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ht="15" customHeight="1">
      <c r="B6" s="258"/>
      <c r="C6" s="383" t="s">
        <v>782</v>
      </c>
      <c r="D6" s="383"/>
      <c r="E6" s="383"/>
      <c r="F6" s="383"/>
      <c r="G6" s="383"/>
      <c r="H6" s="383"/>
      <c r="I6" s="383"/>
      <c r="J6" s="383"/>
      <c r="K6" s="259"/>
    </row>
    <row r="7" spans="2:11" ht="15" customHeight="1">
      <c r="B7" s="262"/>
      <c r="C7" s="383" t="s">
        <v>783</v>
      </c>
      <c r="D7" s="383"/>
      <c r="E7" s="383"/>
      <c r="F7" s="383"/>
      <c r="G7" s="383"/>
      <c r="H7" s="383"/>
      <c r="I7" s="383"/>
      <c r="J7" s="383"/>
      <c r="K7" s="259"/>
    </row>
    <row r="8" spans="2:1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ht="15" customHeight="1">
      <c r="B9" s="262"/>
      <c r="C9" s="383" t="s">
        <v>784</v>
      </c>
      <c r="D9" s="383"/>
      <c r="E9" s="383"/>
      <c r="F9" s="383"/>
      <c r="G9" s="383"/>
      <c r="H9" s="383"/>
      <c r="I9" s="383"/>
      <c r="J9" s="383"/>
      <c r="K9" s="259"/>
    </row>
    <row r="10" spans="2:11" ht="15" customHeight="1">
      <c r="B10" s="262"/>
      <c r="C10" s="261"/>
      <c r="D10" s="383" t="s">
        <v>785</v>
      </c>
      <c r="E10" s="383"/>
      <c r="F10" s="383"/>
      <c r="G10" s="383"/>
      <c r="H10" s="383"/>
      <c r="I10" s="383"/>
      <c r="J10" s="383"/>
      <c r="K10" s="259"/>
    </row>
    <row r="11" spans="2:11" ht="15" customHeight="1">
      <c r="B11" s="262"/>
      <c r="C11" s="263"/>
      <c r="D11" s="383" t="s">
        <v>786</v>
      </c>
      <c r="E11" s="383"/>
      <c r="F11" s="383"/>
      <c r="G11" s="383"/>
      <c r="H11" s="383"/>
      <c r="I11" s="383"/>
      <c r="J11" s="383"/>
      <c r="K11" s="259"/>
    </row>
    <row r="12" spans="2:11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spans="2:11" ht="15" customHeight="1">
      <c r="B13" s="262"/>
      <c r="C13" s="263"/>
      <c r="D13" s="383" t="s">
        <v>787</v>
      </c>
      <c r="E13" s="383"/>
      <c r="F13" s="383"/>
      <c r="G13" s="383"/>
      <c r="H13" s="383"/>
      <c r="I13" s="383"/>
      <c r="J13" s="383"/>
      <c r="K13" s="259"/>
    </row>
    <row r="14" spans="2:11" ht="15" customHeight="1">
      <c r="B14" s="262"/>
      <c r="C14" s="263"/>
      <c r="D14" s="383" t="s">
        <v>788</v>
      </c>
      <c r="E14" s="383"/>
      <c r="F14" s="383"/>
      <c r="G14" s="383"/>
      <c r="H14" s="383"/>
      <c r="I14" s="383"/>
      <c r="J14" s="383"/>
      <c r="K14" s="259"/>
    </row>
    <row r="15" spans="2:11" ht="15" customHeight="1">
      <c r="B15" s="262"/>
      <c r="C15" s="263"/>
      <c r="D15" s="383" t="s">
        <v>789</v>
      </c>
      <c r="E15" s="383"/>
      <c r="F15" s="383"/>
      <c r="G15" s="383"/>
      <c r="H15" s="383"/>
      <c r="I15" s="383"/>
      <c r="J15" s="383"/>
      <c r="K15" s="259"/>
    </row>
    <row r="16" spans="2:11" ht="15" customHeight="1">
      <c r="B16" s="262"/>
      <c r="C16" s="263"/>
      <c r="D16" s="263"/>
      <c r="E16" s="264" t="s">
        <v>78</v>
      </c>
      <c r="F16" s="383" t="s">
        <v>790</v>
      </c>
      <c r="G16" s="383"/>
      <c r="H16" s="383"/>
      <c r="I16" s="383"/>
      <c r="J16" s="383"/>
      <c r="K16" s="259"/>
    </row>
    <row r="17" spans="2:11" ht="15" customHeight="1">
      <c r="B17" s="262"/>
      <c r="C17" s="263"/>
      <c r="D17" s="263"/>
      <c r="E17" s="264" t="s">
        <v>791</v>
      </c>
      <c r="F17" s="383" t="s">
        <v>792</v>
      </c>
      <c r="G17" s="383"/>
      <c r="H17" s="383"/>
      <c r="I17" s="383"/>
      <c r="J17" s="383"/>
      <c r="K17" s="259"/>
    </row>
    <row r="18" spans="2:11" ht="15" customHeight="1">
      <c r="B18" s="262"/>
      <c r="C18" s="263"/>
      <c r="D18" s="263"/>
      <c r="E18" s="264" t="s">
        <v>793</v>
      </c>
      <c r="F18" s="383" t="s">
        <v>794</v>
      </c>
      <c r="G18" s="383"/>
      <c r="H18" s="383"/>
      <c r="I18" s="383"/>
      <c r="J18" s="383"/>
      <c r="K18" s="259"/>
    </row>
    <row r="19" spans="2:11" ht="15" customHeight="1">
      <c r="B19" s="262"/>
      <c r="C19" s="263"/>
      <c r="D19" s="263"/>
      <c r="E19" s="264" t="s">
        <v>795</v>
      </c>
      <c r="F19" s="383" t="s">
        <v>796</v>
      </c>
      <c r="G19" s="383"/>
      <c r="H19" s="383"/>
      <c r="I19" s="383"/>
      <c r="J19" s="383"/>
      <c r="K19" s="259"/>
    </row>
    <row r="20" spans="2:11" ht="15" customHeight="1">
      <c r="B20" s="262"/>
      <c r="C20" s="263"/>
      <c r="D20" s="263"/>
      <c r="E20" s="264" t="s">
        <v>797</v>
      </c>
      <c r="F20" s="383" t="s">
        <v>798</v>
      </c>
      <c r="G20" s="383"/>
      <c r="H20" s="383"/>
      <c r="I20" s="383"/>
      <c r="J20" s="383"/>
      <c r="K20" s="259"/>
    </row>
    <row r="21" spans="2:11" ht="15" customHeight="1">
      <c r="B21" s="262"/>
      <c r="C21" s="263"/>
      <c r="D21" s="263"/>
      <c r="E21" s="264" t="s">
        <v>799</v>
      </c>
      <c r="F21" s="383" t="s">
        <v>800</v>
      </c>
      <c r="G21" s="383"/>
      <c r="H21" s="383"/>
      <c r="I21" s="383"/>
      <c r="J21" s="383"/>
      <c r="K21" s="259"/>
    </row>
    <row r="22" spans="2:11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spans="2:11" ht="15" customHeight="1">
      <c r="B23" s="262"/>
      <c r="C23" s="383" t="s">
        <v>801</v>
      </c>
      <c r="D23" s="383"/>
      <c r="E23" s="383"/>
      <c r="F23" s="383"/>
      <c r="G23" s="383"/>
      <c r="H23" s="383"/>
      <c r="I23" s="383"/>
      <c r="J23" s="383"/>
      <c r="K23" s="259"/>
    </row>
    <row r="24" spans="2:11" ht="15" customHeight="1">
      <c r="B24" s="262"/>
      <c r="C24" s="383" t="s">
        <v>802</v>
      </c>
      <c r="D24" s="383"/>
      <c r="E24" s="383"/>
      <c r="F24" s="383"/>
      <c r="G24" s="383"/>
      <c r="H24" s="383"/>
      <c r="I24" s="383"/>
      <c r="J24" s="383"/>
      <c r="K24" s="259"/>
    </row>
    <row r="25" spans="2:11" ht="15" customHeight="1">
      <c r="B25" s="262"/>
      <c r="C25" s="261"/>
      <c r="D25" s="383" t="s">
        <v>803</v>
      </c>
      <c r="E25" s="383"/>
      <c r="F25" s="383"/>
      <c r="G25" s="383"/>
      <c r="H25" s="383"/>
      <c r="I25" s="383"/>
      <c r="J25" s="383"/>
      <c r="K25" s="259"/>
    </row>
    <row r="26" spans="2:11" ht="15" customHeight="1">
      <c r="B26" s="262"/>
      <c r="C26" s="263"/>
      <c r="D26" s="383" t="s">
        <v>804</v>
      </c>
      <c r="E26" s="383"/>
      <c r="F26" s="383"/>
      <c r="G26" s="383"/>
      <c r="H26" s="383"/>
      <c r="I26" s="383"/>
      <c r="J26" s="383"/>
      <c r="K26" s="259"/>
    </row>
    <row r="27" spans="2:11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spans="2:11" ht="15" customHeight="1">
      <c r="B28" s="262"/>
      <c r="C28" s="263"/>
      <c r="D28" s="383" t="s">
        <v>805</v>
      </c>
      <c r="E28" s="383"/>
      <c r="F28" s="383"/>
      <c r="G28" s="383"/>
      <c r="H28" s="383"/>
      <c r="I28" s="383"/>
      <c r="J28" s="383"/>
      <c r="K28" s="259"/>
    </row>
    <row r="29" spans="2:11" ht="15" customHeight="1">
      <c r="B29" s="262"/>
      <c r="C29" s="263"/>
      <c r="D29" s="383" t="s">
        <v>806</v>
      </c>
      <c r="E29" s="383"/>
      <c r="F29" s="383"/>
      <c r="G29" s="383"/>
      <c r="H29" s="383"/>
      <c r="I29" s="383"/>
      <c r="J29" s="383"/>
      <c r="K29" s="259"/>
    </row>
    <row r="30" spans="2:11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spans="2:11" ht="15" customHeight="1">
      <c r="B31" s="262"/>
      <c r="C31" s="263"/>
      <c r="D31" s="383" t="s">
        <v>807</v>
      </c>
      <c r="E31" s="383"/>
      <c r="F31" s="383"/>
      <c r="G31" s="383"/>
      <c r="H31" s="383"/>
      <c r="I31" s="383"/>
      <c r="J31" s="383"/>
      <c r="K31" s="259"/>
    </row>
    <row r="32" spans="2:11" ht="15" customHeight="1">
      <c r="B32" s="262"/>
      <c r="C32" s="263"/>
      <c r="D32" s="383" t="s">
        <v>808</v>
      </c>
      <c r="E32" s="383"/>
      <c r="F32" s="383"/>
      <c r="G32" s="383"/>
      <c r="H32" s="383"/>
      <c r="I32" s="383"/>
      <c r="J32" s="383"/>
      <c r="K32" s="259"/>
    </row>
    <row r="33" spans="2:11" ht="15" customHeight="1">
      <c r="B33" s="262"/>
      <c r="C33" s="263"/>
      <c r="D33" s="383" t="s">
        <v>809</v>
      </c>
      <c r="E33" s="383"/>
      <c r="F33" s="383"/>
      <c r="G33" s="383"/>
      <c r="H33" s="383"/>
      <c r="I33" s="383"/>
      <c r="J33" s="383"/>
      <c r="K33" s="259"/>
    </row>
    <row r="34" spans="2:11" ht="15" customHeight="1">
      <c r="B34" s="262"/>
      <c r="C34" s="263"/>
      <c r="D34" s="261"/>
      <c r="E34" s="265" t="s">
        <v>104</v>
      </c>
      <c r="F34" s="261"/>
      <c r="G34" s="383" t="s">
        <v>810</v>
      </c>
      <c r="H34" s="383"/>
      <c r="I34" s="383"/>
      <c r="J34" s="383"/>
      <c r="K34" s="259"/>
    </row>
    <row r="35" spans="2:11" ht="30.75" customHeight="1">
      <c r="B35" s="262"/>
      <c r="C35" s="263"/>
      <c r="D35" s="261"/>
      <c r="E35" s="265" t="s">
        <v>811</v>
      </c>
      <c r="F35" s="261"/>
      <c r="G35" s="383" t="s">
        <v>812</v>
      </c>
      <c r="H35" s="383"/>
      <c r="I35" s="383"/>
      <c r="J35" s="383"/>
      <c r="K35" s="259"/>
    </row>
    <row r="36" spans="2:11" ht="15" customHeight="1">
      <c r="B36" s="262"/>
      <c r="C36" s="263"/>
      <c r="D36" s="261"/>
      <c r="E36" s="265" t="s">
        <v>52</v>
      </c>
      <c r="F36" s="261"/>
      <c r="G36" s="383" t="s">
        <v>813</v>
      </c>
      <c r="H36" s="383"/>
      <c r="I36" s="383"/>
      <c r="J36" s="383"/>
      <c r="K36" s="259"/>
    </row>
    <row r="37" spans="2:11" ht="15" customHeight="1">
      <c r="B37" s="262"/>
      <c r="C37" s="263"/>
      <c r="D37" s="261"/>
      <c r="E37" s="265" t="s">
        <v>105</v>
      </c>
      <c r="F37" s="261"/>
      <c r="G37" s="383" t="s">
        <v>814</v>
      </c>
      <c r="H37" s="383"/>
      <c r="I37" s="383"/>
      <c r="J37" s="383"/>
      <c r="K37" s="259"/>
    </row>
    <row r="38" spans="2:11" ht="15" customHeight="1">
      <c r="B38" s="262"/>
      <c r="C38" s="263"/>
      <c r="D38" s="261"/>
      <c r="E38" s="265" t="s">
        <v>106</v>
      </c>
      <c r="F38" s="261"/>
      <c r="G38" s="383" t="s">
        <v>815</v>
      </c>
      <c r="H38" s="383"/>
      <c r="I38" s="383"/>
      <c r="J38" s="383"/>
      <c r="K38" s="259"/>
    </row>
    <row r="39" spans="2:11" ht="15" customHeight="1">
      <c r="B39" s="262"/>
      <c r="C39" s="263"/>
      <c r="D39" s="261"/>
      <c r="E39" s="265" t="s">
        <v>107</v>
      </c>
      <c r="F39" s="261"/>
      <c r="G39" s="383" t="s">
        <v>816</v>
      </c>
      <c r="H39" s="383"/>
      <c r="I39" s="383"/>
      <c r="J39" s="383"/>
      <c r="K39" s="259"/>
    </row>
    <row r="40" spans="2:11" ht="15" customHeight="1">
      <c r="B40" s="262"/>
      <c r="C40" s="263"/>
      <c r="D40" s="261"/>
      <c r="E40" s="265" t="s">
        <v>817</v>
      </c>
      <c r="F40" s="261"/>
      <c r="G40" s="383" t="s">
        <v>818</v>
      </c>
      <c r="H40" s="383"/>
      <c r="I40" s="383"/>
      <c r="J40" s="383"/>
      <c r="K40" s="259"/>
    </row>
    <row r="41" spans="2:11" ht="15" customHeight="1">
      <c r="B41" s="262"/>
      <c r="C41" s="263"/>
      <c r="D41" s="261"/>
      <c r="E41" s="265"/>
      <c r="F41" s="261"/>
      <c r="G41" s="383" t="s">
        <v>819</v>
      </c>
      <c r="H41" s="383"/>
      <c r="I41" s="383"/>
      <c r="J41" s="383"/>
      <c r="K41" s="259"/>
    </row>
    <row r="42" spans="2:11" ht="15" customHeight="1">
      <c r="B42" s="262"/>
      <c r="C42" s="263"/>
      <c r="D42" s="261"/>
      <c r="E42" s="265" t="s">
        <v>820</v>
      </c>
      <c r="F42" s="261"/>
      <c r="G42" s="383" t="s">
        <v>821</v>
      </c>
      <c r="H42" s="383"/>
      <c r="I42" s="383"/>
      <c r="J42" s="383"/>
      <c r="K42" s="259"/>
    </row>
    <row r="43" spans="2:11" ht="15" customHeight="1">
      <c r="B43" s="262"/>
      <c r="C43" s="263"/>
      <c r="D43" s="261"/>
      <c r="E43" s="265" t="s">
        <v>109</v>
      </c>
      <c r="F43" s="261"/>
      <c r="G43" s="383" t="s">
        <v>822</v>
      </c>
      <c r="H43" s="383"/>
      <c r="I43" s="383"/>
      <c r="J43" s="383"/>
      <c r="K43" s="259"/>
    </row>
    <row r="44" spans="2:11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spans="2:11" ht="15" customHeight="1">
      <c r="B45" s="262"/>
      <c r="C45" s="263"/>
      <c r="D45" s="383" t="s">
        <v>823</v>
      </c>
      <c r="E45" s="383"/>
      <c r="F45" s="383"/>
      <c r="G45" s="383"/>
      <c r="H45" s="383"/>
      <c r="I45" s="383"/>
      <c r="J45" s="383"/>
      <c r="K45" s="259"/>
    </row>
    <row r="46" spans="2:11" ht="15" customHeight="1">
      <c r="B46" s="262"/>
      <c r="C46" s="263"/>
      <c r="D46" s="263"/>
      <c r="E46" s="383" t="s">
        <v>824</v>
      </c>
      <c r="F46" s="383"/>
      <c r="G46" s="383"/>
      <c r="H46" s="383"/>
      <c r="I46" s="383"/>
      <c r="J46" s="383"/>
      <c r="K46" s="259"/>
    </row>
    <row r="47" spans="2:11" ht="15" customHeight="1">
      <c r="B47" s="262"/>
      <c r="C47" s="263"/>
      <c r="D47" s="263"/>
      <c r="E47" s="383" t="s">
        <v>825</v>
      </c>
      <c r="F47" s="383"/>
      <c r="G47" s="383"/>
      <c r="H47" s="383"/>
      <c r="I47" s="383"/>
      <c r="J47" s="383"/>
      <c r="K47" s="259"/>
    </row>
    <row r="48" spans="2:11" ht="15" customHeight="1">
      <c r="B48" s="262"/>
      <c r="C48" s="263"/>
      <c r="D48" s="263"/>
      <c r="E48" s="383" t="s">
        <v>826</v>
      </c>
      <c r="F48" s="383"/>
      <c r="G48" s="383"/>
      <c r="H48" s="383"/>
      <c r="I48" s="383"/>
      <c r="J48" s="383"/>
      <c r="K48" s="259"/>
    </row>
    <row r="49" spans="2:11" ht="15" customHeight="1">
      <c r="B49" s="262"/>
      <c r="C49" s="263"/>
      <c r="D49" s="383" t="s">
        <v>827</v>
      </c>
      <c r="E49" s="383"/>
      <c r="F49" s="383"/>
      <c r="G49" s="383"/>
      <c r="H49" s="383"/>
      <c r="I49" s="383"/>
      <c r="J49" s="383"/>
      <c r="K49" s="259"/>
    </row>
    <row r="50" spans="2:11" ht="25.5" customHeight="1">
      <c r="B50" s="258"/>
      <c r="C50" s="384" t="s">
        <v>828</v>
      </c>
      <c r="D50" s="384"/>
      <c r="E50" s="384"/>
      <c r="F50" s="384"/>
      <c r="G50" s="384"/>
      <c r="H50" s="384"/>
      <c r="I50" s="384"/>
      <c r="J50" s="384"/>
      <c r="K50" s="259"/>
    </row>
    <row r="51" spans="2:11" ht="5.25" customHeight="1">
      <c r="B51" s="258"/>
      <c r="C51" s="260"/>
      <c r="D51" s="260"/>
      <c r="E51" s="260"/>
      <c r="F51" s="260"/>
      <c r="G51" s="260"/>
      <c r="H51" s="260"/>
      <c r="I51" s="260"/>
      <c r="J51" s="260"/>
      <c r="K51" s="259"/>
    </row>
    <row r="52" spans="2:11" ht="15" customHeight="1">
      <c r="B52" s="258"/>
      <c r="C52" s="383" t="s">
        <v>829</v>
      </c>
      <c r="D52" s="383"/>
      <c r="E52" s="383"/>
      <c r="F52" s="383"/>
      <c r="G52" s="383"/>
      <c r="H52" s="383"/>
      <c r="I52" s="383"/>
      <c r="J52" s="383"/>
      <c r="K52" s="259"/>
    </row>
    <row r="53" spans="2:11" ht="15" customHeight="1">
      <c r="B53" s="258"/>
      <c r="C53" s="383" t="s">
        <v>830</v>
      </c>
      <c r="D53" s="383"/>
      <c r="E53" s="383"/>
      <c r="F53" s="383"/>
      <c r="G53" s="383"/>
      <c r="H53" s="383"/>
      <c r="I53" s="383"/>
      <c r="J53" s="383"/>
      <c r="K53" s="259"/>
    </row>
    <row r="54" spans="2:11" ht="12.75" customHeight="1">
      <c r="B54" s="258"/>
      <c r="C54" s="261"/>
      <c r="D54" s="261"/>
      <c r="E54" s="261"/>
      <c r="F54" s="261"/>
      <c r="G54" s="261"/>
      <c r="H54" s="261"/>
      <c r="I54" s="261"/>
      <c r="J54" s="261"/>
      <c r="K54" s="259"/>
    </row>
    <row r="55" spans="2:11" ht="15" customHeight="1">
      <c r="B55" s="258"/>
      <c r="C55" s="383" t="s">
        <v>831</v>
      </c>
      <c r="D55" s="383"/>
      <c r="E55" s="383"/>
      <c r="F55" s="383"/>
      <c r="G55" s="383"/>
      <c r="H55" s="383"/>
      <c r="I55" s="383"/>
      <c r="J55" s="383"/>
      <c r="K55" s="259"/>
    </row>
    <row r="56" spans="2:11" ht="15" customHeight="1">
      <c r="B56" s="258"/>
      <c r="C56" s="263"/>
      <c r="D56" s="383" t="s">
        <v>832</v>
      </c>
      <c r="E56" s="383"/>
      <c r="F56" s="383"/>
      <c r="G56" s="383"/>
      <c r="H56" s="383"/>
      <c r="I56" s="383"/>
      <c r="J56" s="383"/>
      <c r="K56" s="259"/>
    </row>
    <row r="57" spans="2:11" ht="15" customHeight="1">
      <c r="B57" s="258"/>
      <c r="C57" s="263"/>
      <c r="D57" s="383" t="s">
        <v>833</v>
      </c>
      <c r="E57" s="383"/>
      <c r="F57" s="383"/>
      <c r="G57" s="383"/>
      <c r="H57" s="383"/>
      <c r="I57" s="383"/>
      <c r="J57" s="383"/>
      <c r="K57" s="259"/>
    </row>
    <row r="58" spans="2:11" ht="15" customHeight="1">
      <c r="B58" s="258"/>
      <c r="C58" s="263"/>
      <c r="D58" s="383" t="s">
        <v>834</v>
      </c>
      <c r="E58" s="383"/>
      <c r="F58" s="383"/>
      <c r="G58" s="383"/>
      <c r="H58" s="383"/>
      <c r="I58" s="383"/>
      <c r="J58" s="383"/>
      <c r="K58" s="259"/>
    </row>
    <row r="59" spans="2:11" ht="15" customHeight="1">
      <c r="B59" s="258"/>
      <c r="C59" s="263"/>
      <c r="D59" s="383" t="s">
        <v>835</v>
      </c>
      <c r="E59" s="383"/>
      <c r="F59" s="383"/>
      <c r="G59" s="383"/>
      <c r="H59" s="383"/>
      <c r="I59" s="383"/>
      <c r="J59" s="383"/>
      <c r="K59" s="259"/>
    </row>
    <row r="60" spans="2:11" ht="15" customHeight="1">
      <c r="B60" s="258"/>
      <c r="C60" s="263"/>
      <c r="D60" s="382" t="s">
        <v>836</v>
      </c>
      <c r="E60" s="382"/>
      <c r="F60" s="382"/>
      <c r="G60" s="382"/>
      <c r="H60" s="382"/>
      <c r="I60" s="382"/>
      <c r="J60" s="382"/>
      <c r="K60" s="259"/>
    </row>
    <row r="61" spans="2:11" ht="15" customHeight="1">
      <c r="B61" s="258"/>
      <c r="C61" s="263"/>
      <c r="D61" s="383" t="s">
        <v>837</v>
      </c>
      <c r="E61" s="383"/>
      <c r="F61" s="383"/>
      <c r="G61" s="383"/>
      <c r="H61" s="383"/>
      <c r="I61" s="383"/>
      <c r="J61" s="383"/>
      <c r="K61" s="259"/>
    </row>
    <row r="62" spans="2:11" ht="12.75" customHeight="1">
      <c r="B62" s="258"/>
      <c r="C62" s="263"/>
      <c r="D62" s="263"/>
      <c r="E62" s="266"/>
      <c r="F62" s="263"/>
      <c r="G62" s="263"/>
      <c r="H62" s="263"/>
      <c r="I62" s="263"/>
      <c r="J62" s="263"/>
      <c r="K62" s="259"/>
    </row>
    <row r="63" spans="2:11" ht="15" customHeight="1">
      <c r="B63" s="258"/>
      <c r="C63" s="263"/>
      <c r="D63" s="383" t="s">
        <v>838</v>
      </c>
      <c r="E63" s="383"/>
      <c r="F63" s="383"/>
      <c r="G63" s="383"/>
      <c r="H63" s="383"/>
      <c r="I63" s="383"/>
      <c r="J63" s="383"/>
      <c r="K63" s="259"/>
    </row>
    <row r="64" spans="2:11" ht="15" customHeight="1">
      <c r="B64" s="258"/>
      <c r="C64" s="263"/>
      <c r="D64" s="382" t="s">
        <v>839</v>
      </c>
      <c r="E64" s="382"/>
      <c r="F64" s="382"/>
      <c r="G64" s="382"/>
      <c r="H64" s="382"/>
      <c r="I64" s="382"/>
      <c r="J64" s="382"/>
      <c r="K64" s="259"/>
    </row>
    <row r="65" spans="2:11" ht="15" customHeight="1">
      <c r="B65" s="258"/>
      <c r="C65" s="263"/>
      <c r="D65" s="383" t="s">
        <v>840</v>
      </c>
      <c r="E65" s="383"/>
      <c r="F65" s="383"/>
      <c r="G65" s="383"/>
      <c r="H65" s="383"/>
      <c r="I65" s="383"/>
      <c r="J65" s="383"/>
      <c r="K65" s="259"/>
    </row>
    <row r="66" spans="2:11" ht="15" customHeight="1">
      <c r="B66" s="258"/>
      <c r="C66" s="263"/>
      <c r="D66" s="383" t="s">
        <v>841</v>
      </c>
      <c r="E66" s="383"/>
      <c r="F66" s="383"/>
      <c r="G66" s="383"/>
      <c r="H66" s="383"/>
      <c r="I66" s="383"/>
      <c r="J66" s="383"/>
      <c r="K66" s="259"/>
    </row>
    <row r="67" spans="2:11" ht="15" customHeight="1">
      <c r="B67" s="258"/>
      <c r="C67" s="263"/>
      <c r="D67" s="383" t="s">
        <v>842</v>
      </c>
      <c r="E67" s="383"/>
      <c r="F67" s="383"/>
      <c r="G67" s="383"/>
      <c r="H67" s="383"/>
      <c r="I67" s="383"/>
      <c r="J67" s="383"/>
      <c r="K67" s="259"/>
    </row>
    <row r="68" spans="2:11" ht="15" customHeight="1">
      <c r="B68" s="258"/>
      <c r="C68" s="263"/>
      <c r="D68" s="383" t="s">
        <v>843</v>
      </c>
      <c r="E68" s="383"/>
      <c r="F68" s="383"/>
      <c r="G68" s="383"/>
      <c r="H68" s="383"/>
      <c r="I68" s="383"/>
      <c r="J68" s="383"/>
      <c r="K68" s="259"/>
    </row>
    <row r="69" spans="2:11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spans="2:11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spans="2:1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45" customHeight="1">
      <c r="B73" s="275"/>
      <c r="C73" s="381" t="s">
        <v>92</v>
      </c>
      <c r="D73" s="381"/>
      <c r="E73" s="381"/>
      <c r="F73" s="381"/>
      <c r="G73" s="381"/>
      <c r="H73" s="381"/>
      <c r="I73" s="381"/>
      <c r="J73" s="381"/>
      <c r="K73" s="276"/>
    </row>
    <row r="74" spans="2:11" ht="17.25" customHeight="1">
      <c r="B74" s="275"/>
      <c r="C74" s="277" t="s">
        <v>844</v>
      </c>
      <c r="D74" s="277"/>
      <c r="E74" s="277"/>
      <c r="F74" s="277" t="s">
        <v>845</v>
      </c>
      <c r="G74" s="278"/>
      <c r="H74" s="277" t="s">
        <v>105</v>
      </c>
      <c r="I74" s="277" t="s">
        <v>56</v>
      </c>
      <c r="J74" s="277" t="s">
        <v>846</v>
      </c>
      <c r="K74" s="276"/>
    </row>
    <row r="75" spans="2:11" ht="17.25" customHeight="1">
      <c r="B75" s="275"/>
      <c r="C75" s="279" t="s">
        <v>847</v>
      </c>
      <c r="D75" s="279"/>
      <c r="E75" s="279"/>
      <c r="F75" s="280" t="s">
        <v>848</v>
      </c>
      <c r="G75" s="281"/>
      <c r="H75" s="279"/>
      <c r="I75" s="279"/>
      <c r="J75" s="279" t="s">
        <v>849</v>
      </c>
      <c r="K75" s="276"/>
    </row>
    <row r="76" spans="2:11" ht="5.25" customHeight="1">
      <c r="B76" s="275"/>
      <c r="C76" s="282"/>
      <c r="D76" s="282"/>
      <c r="E76" s="282"/>
      <c r="F76" s="282"/>
      <c r="G76" s="283"/>
      <c r="H76" s="282"/>
      <c r="I76" s="282"/>
      <c r="J76" s="282"/>
      <c r="K76" s="276"/>
    </row>
    <row r="77" spans="2:11" ht="15" customHeight="1">
      <c r="B77" s="275"/>
      <c r="C77" s="265" t="s">
        <v>52</v>
      </c>
      <c r="D77" s="282"/>
      <c r="E77" s="282"/>
      <c r="F77" s="284" t="s">
        <v>850</v>
      </c>
      <c r="G77" s="283"/>
      <c r="H77" s="265" t="s">
        <v>851</v>
      </c>
      <c r="I77" s="265" t="s">
        <v>852</v>
      </c>
      <c r="J77" s="265">
        <v>20</v>
      </c>
      <c r="K77" s="276"/>
    </row>
    <row r="78" spans="2:11" ht="15" customHeight="1">
      <c r="B78" s="275"/>
      <c r="C78" s="265" t="s">
        <v>853</v>
      </c>
      <c r="D78" s="265"/>
      <c r="E78" s="265"/>
      <c r="F78" s="284" t="s">
        <v>850</v>
      </c>
      <c r="G78" s="283"/>
      <c r="H78" s="265" t="s">
        <v>854</v>
      </c>
      <c r="I78" s="265" t="s">
        <v>852</v>
      </c>
      <c r="J78" s="265">
        <v>120</v>
      </c>
      <c r="K78" s="276"/>
    </row>
    <row r="79" spans="2:11" ht="15" customHeight="1">
      <c r="B79" s="285"/>
      <c r="C79" s="265" t="s">
        <v>855</v>
      </c>
      <c r="D79" s="265"/>
      <c r="E79" s="265"/>
      <c r="F79" s="284" t="s">
        <v>856</v>
      </c>
      <c r="G79" s="283"/>
      <c r="H79" s="265" t="s">
        <v>857</v>
      </c>
      <c r="I79" s="265" t="s">
        <v>852</v>
      </c>
      <c r="J79" s="265">
        <v>50</v>
      </c>
      <c r="K79" s="276"/>
    </row>
    <row r="80" spans="2:11" ht="15" customHeight="1">
      <c r="B80" s="285"/>
      <c r="C80" s="265" t="s">
        <v>858</v>
      </c>
      <c r="D80" s="265"/>
      <c r="E80" s="265"/>
      <c r="F80" s="284" t="s">
        <v>850</v>
      </c>
      <c r="G80" s="283"/>
      <c r="H80" s="265" t="s">
        <v>859</v>
      </c>
      <c r="I80" s="265" t="s">
        <v>860</v>
      </c>
      <c r="J80" s="265"/>
      <c r="K80" s="276"/>
    </row>
    <row r="81" spans="2:11" ht="15" customHeight="1">
      <c r="B81" s="285"/>
      <c r="C81" s="286" t="s">
        <v>861</v>
      </c>
      <c r="D81" s="286"/>
      <c r="E81" s="286"/>
      <c r="F81" s="287" t="s">
        <v>856</v>
      </c>
      <c r="G81" s="286"/>
      <c r="H81" s="286" t="s">
        <v>862</v>
      </c>
      <c r="I81" s="286" t="s">
        <v>852</v>
      </c>
      <c r="J81" s="286">
        <v>15</v>
      </c>
      <c r="K81" s="276"/>
    </row>
    <row r="82" spans="2:11" ht="15" customHeight="1">
      <c r="B82" s="285"/>
      <c r="C82" s="286" t="s">
        <v>863</v>
      </c>
      <c r="D82" s="286"/>
      <c r="E82" s="286"/>
      <c r="F82" s="287" t="s">
        <v>856</v>
      </c>
      <c r="G82" s="286"/>
      <c r="H82" s="286" t="s">
        <v>864</v>
      </c>
      <c r="I82" s="286" t="s">
        <v>852</v>
      </c>
      <c r="J82" s="286">
        <v>15</v>
      </c>
      <c r="K82" s="276"/>
    </row>
    <row r="83" spans="2:11" ht="15" customHeight="1">
      <c r="B83" s="285"/>
      <c r="C83" s="286" t="s">
        <v>865</v>
      </c>
      <c r="D83" s="286"/>
      <c r="E83" s="286"/>
      <c r="F83" s="287" t="s">
        <v>856</v>
      </c>
      <c r="G83" s="286"/>
      <c r="H83" s="286" t="s">
        <v>866</v>
      </c>
      <c r="I83" s="286" t="s">
        <v>852</v>
      </c>
      <c r="J83" s="286">
        <v>20</v>
      </c>
      <c r="K83" s="276"/>
    </row>
    <row r="84" spans="2:11" ht="15" customHeight="1">
      <c r="B84" s="285"/>
      <c r="C84" s="286" t="s">
        <v>867</v>
      </c>
      <c r="D84" s="286"/>
      <c r="E84" s="286"/>
      <c r="F84" s="287" t="s">
        <v>856</v>
      </c>
      <c r="G84" s="286"/>
      <c r="H84" s="286" t="s">
        <v>868</v>
      </c>
      <c r="I84" s="286" t="s">
        <v>852</v>
      </c>
      <c r="J84" s="286">
        <v>20</v>
      </c>
      <c r="K84" s="276"/>
    </row>
    <row r="85" spans="2:11" ht="15" customHeight="1">
      <c r="B85" s="285"/>
      <c r="C85" s="265" t="s">
        <v>869</v>
      </c>
      <c r="D85" s="265"/>
      <c r="E85" s="265"/>
      <c r="F85" s="284" t="s">
        <v>856</v>
      </c>
      <c r="G85" s="283"/>
      <c r="H85" s="265" t="s">
        <v>870</v>
      </c>
      <c r="I85" s="265" t="s">
        <v>852</v>
      </c>
      <c r="J85" s="265">
        <v>50</v>
      </c>
      <c r="K85" s="276"/>
    </row>
    <row r="86" spans="2:11" ht="15" customHeight="1">
      <c r="B86" s="285"/>
      <c r="C86" s="265" t="s">
        <v>871</v>
      </c>
      <c r="D86" s="265"/>
      <c r="E86" s="265"/>
      <c r="F86" s="284" t="s">
        <v>856</v>
      </c>
      <c r="G86" s="283"/>
      <c r="H86" s="265" t="s">
        <v>872</v>
      </c>
      <c r="I86" s="265" t="s">
        <v>852</v>
      </c>
      <c r="J86" s="265">
        <v>20</v>
      </c>
      <c r="K86" s="276"/>
    </row>
    <row r="87" spans="2:11" ht="15" customHeight="1">
      <c r="B87" s="285"/>
      <c r="C87" s="265" t="s">
        <v>873</v>
      </c>
      <c r="D87" s="265"/>
      <c r="E87" s="265"/>
      <c r="F87" s="284" t="s">
        <v>856</v>
      </c>
      <c r="G87" s="283"/>
      <c r="H87" s="265" t="s">
        <v>874</v>
      </c>
      <c r="I87" s="265" t="s">
        <v>852</v>
      </c>
      <c r="J87" s="265">
        <v>20</v>
      </c>
      <c r="K87" s="276"/>
    </row>
    <row r="88" spans="2:11" ht="15" customHeight="1">
      <c r="B88" s="285"/>
      <c r="C88" s="265" t="s">
        <v>875</v>
      </c>
      <c r="D88" s="265"/>
      <c r="E88" s="265"/>
      <c r="F88" s="284" t="s">
        <v>856</v>
      </c>
      <c r="G88" s="283"/>
      <c r="H88" s="265" t="s">
        <v>876</v>
      </c>
      <c r="I88" s="265" t="s">
        <v>852</v>
      </c>
      <c r="J88" s="265">
        <v>50</v>
      </c>
      <c r="K88" s="276"/>
    </row>
    <row r="89" spans="2:11" ht="15" customHeight="1">
      <c r="B89" s="285"/>
      <c r="C89" s="265" t="s">
        <v>877</v>
      </c>
      <c r="D89" s="265"/>
      <c r="E89" s="265"/>
      <c r="F89" s="284" t="s">
        <v>856</v>
      </c>
      <c r="G89" s="283"/>
      <c r="H89" s="265" t="s">
        <v>877</v>
      </c>
      <c r="I89" s="265" t="s">
        <v>852</v>
      </c>
      <c r="J89" s="265">
        <v>50</v>
      </c>
      <c r="K89" s="276"/>
    </row>
    <row r="90" spans="2:11" ht="15" customHeight="1">
      <c r="B90" s="285"/>
      <c r="C90" s="265" t="s">
        <v>110</v>
      </c>
      <c r="D90" s="265"/>
      <c r="E90" s="265"/>
      <c r="F90" s="284" t="s">
        <v>856</v>
      </c>
      <c r="G90" s="283"/>
      <c r="H90" s="265" t="s">
        <v>878</v>
      </c>
      <c r="I90" s="265" t="s">
        <v>852</v>
      </c>
      <c r="J90" s="265">
        <v>255</v>
      </c>
      <c r="K90" s="276"/>
    </row>
    <row r="91" spans="2:11" ht="15" customHeight="1">
      <c r="B91" s="285"/>
      <c r="C91" s="265" t="s">
        <v>879</v>
      </c>
      <c r="D91" s="265"/>
      <c r="E91" s="265"/>
      <c r="F91" s="284" t="s">
        <v>850</v>
      </c>
      <c r="G91" s="283"/>
      <c r="H91" s="265" t="s">
        <v>880</v>
      </c>
      <c r="I91" s="265" t="s">
        <v>881</v>
      </c>
      <c r="J91" s="265"/>
      <c r="K91" s="276"/>
    </row>
    <row r="92" spans="2:11" ht="15" customHeight="1">
      <c r="B92" s="285"/>
      <c r="C92" s="265" t="s">
        <v>882</v>
      </c>
      <c r="D92" s="265"/>
      <c r="E92" s="265"/>
      <c r="F92" s="284" t="s">
        <v>850</v>
      </c>
      <c r="G92" s="283"/>
      <c r="H92" s="265" t="s">
        <v>883</v>
      </c>
      <c r="I92" s="265" t="s">
        <v>884</v>
      </c>
      <c r="J92" s="265"/>
      <c r="K92" s="276"/>
    </row>
    <row r="93" spans="2:11" ht="15" customHeight="1">
      <c r="B93" s="285"/>
      <c r="C93" s="265" t="s">
        <v>885</v>
      </c>
      <c r="D93" s="265"/>
      <c r="E93" s="265"/>
      <c r="F93" s="284" t="s">
        <v>850</v>
      </c>
      <c r="G93" s="283"/>
      <c r="H93" s="265" t="s">
        <v>885</v>
      </c>
      <c r="I93" s="265" t="s">
        <v>884</v>
      </c>
      <c r="J93" s="265"/>
      <c r="K93" s="276"/>
    </row>
    <row r="94" spans="2:11" ht="15" customHeight="1">
      <c r="B94" s="285"/>
      <c r="C94" s="265" t="s">
        <v>37</v>
      </c>
      <c r="D94" s="265"/>
      <c r="E94" s="265"/>
      <c r="F94" s="284" t="s">
        <v>850</v>
      </c>
      <c r="G94" s="283"/>
      <c r="H94" s="265" t="s">
        <v>886</v>
      </c>
      <c r="I94" s="265" t="s">
        <v>884</v>
      </c>
      <c r="J94" s="265"/>
      <c r="K94" s="276"/>
    </row>
    <row r="95" spans="2:11" ht="15" customHeight="1">
      <c r="B95" s="285"/>
      <c r="C95" s="265" t="s">
        <v>47</v>
      </c>
      <c r="D95" s="265"/>
      <c r="E95" s="265"/>
      <c r="F95" s="284" t="s">
        <v>850</v>
      </c>
      <c r="G95" s="283"/>
      <c r="H95" s="265" t="s">
        <v>887</v>
      </c>
      <c r="I95" s="265" t="s">
        <v>884</v>
      </c>
      <c r="J95" s="265"/>
      <c r="K95" s="276"/>
    </row>
    <row r="96" spans="2:11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spans="2:11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spans="2:11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spans="2:11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spans="2:11" ht="45" customHeight="1">
      <c r="B100" s="275"/>
      <c r="C100" s="381" t="s">
        <v>888</v>
      </c>
      <c r="D100" s="381"/>
      <c r="E100" s="381"/>
      <c r="F100" s="381"/>
      <c r="G100" s="381"/>
      <c r="H100" s="381"/>
      <c r="I100" s="381"/>
      <c r="J100" s="381"/>
      <c r="K100" s="276"/>
    </row>
    <row r="101" spans="2:11" ht="17.25" customHeight="1">
      <c r="B101" s="275"/>
      <c r="C101" s="277" t="s">
        <v>844</v>
      </c>
      <c r="D101" s="277"/>
      <c r="E101" s="277"/>
      <c r="F101" s="277" t="s">
        <v>845</v>
      </c>
      <c r="G101" s="278"/>
      <c r="H101" s="277" t="s">
        <v>105</v>
      </c>
      <c r="I101" s="277" t="s">
        <v>56</v>
      </c>
      <c r="J101" s="277" t="s">
        <v>846</v>
      </c>
      <c r="K101" s="276"/>
    </row>
    <row r="102" spans="2:11" ht="17.25" customHeight="1">
      <c r="B102" s="275"/>
      <c r="C102" s="279" t="s">
        <v>847</v>
      </c>
      <c r="D102" s="279"/>
      <c r="E102" s="279"/>
      <c r="F102" s="280" t="s">
        <v>848</v>
      </c>
      <c r="G102" s="281"/>
      <c r="H102" s="279"/>
      <c r="I102" s="279"/>
      <c r="J102" s="279" t="s">
        <v>849</v>
      </c>
      <c r="K102" s="276"/>
    </row>
    <row r="103" spans="2:11" ht="5.25" customHeight="1">
      <c r="B103" s="275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spans="2:11" ht="15" customHeight="1">
      <c r="B104" s="275"/>
      <c r="C104" s="265" t="s">
        <v>52</v>
      </c>
      <c r="D104" s="282"/>
      <c r="E104" s="282"/>
      <c r="F104" s="284" t="s">
        <v>850</v>
      </c>
      <c r="G104" s="293"/>
      <c r="H104" s="265" t="s">
        <v>889</v>
      </c>
      <c r="I104" s="265" t="s">
        <v>852</v>
      </c>
      <c r="J104" s="265">
        <v>20</v>
      </c>
      <c r="K104" s="276"/>
    </row>
    <row r="105" spans="2:11" ht="15" customHeight="1">
      <c r="B105" s="275"/>
      <c r="C105" s="265" t="s">
        <v>853</v>
      </c>
      <c r="D105" s="265"/>
      <c r="E105" s="265"/>
      <c r="F105" s="284" t="s">
        <v>850</v>
      </c>
      <c r="G105" s="265"/>
      <c r="H105" s="265" t="s">
        <v>889</v>
      </c>
      <c r="I105" s="265" t="s">
        <v>852</v>
      </c>
      <c r="J105" s="265">
        <v>120</v>
      </c>
      <c r="K105" s="276"/>
    </row>
    <row r="106" spans="2:11" ht="15" customHeight="1">
      <c r="B106" s="285"/>
      <c r="C106" s="265" t="s">
        <v>855</v>
      </c>
      <c r="D106" s="265"/>
      <c r="E106" s="265"/>
      <c r="F106" s="284" t="s">
        <v>856</v>
      </c>
      <c r="G106" s="265"/>
      <c r="H106" s="265" t="s">
        <v>889</v>
      </c>
      <c r="I106" s="265" t="s">
        <v>852</v>
      </c>
      <c r="J106" s="265">
        <v>50</v>
      </c>
      <c r="K106" s="276"/>
    </row>
    <row r="107" spans="2:11" ht="15" customHeight="1">
      <c r="B107" s="285"/>
      <c r="C107" s="265" t="s">
        <v>858</v>
      </c>
      <c r="D107" s="265"/>
      <c r="E107" s="265"/>
      <c r="F107" s="284" t="s">
        <v>850</v>
      </c>
      <c r="G107" s="265"/>
      <c r="H107" s="265" t="s">
        <v>889</v>
      </c>
      <c r="I107" s="265" t="s">
        <v>860</v>
      </c>
      <c r="J107" s="265"/>
      <c r="K107" s="276"/>
    </row>
    <row r="108" spans="2:11" ht="15" customHeight="1">
      <c r="B108" s="285"/>
      <c r="C108" s="265" t="s">
        <v>869</v>
      </c>
      <c r="D108" s="265"/>
      <c r="E108" s="265"/>
      <c r="F108" s="284" t="s">
        <v>856</v>
      </c>
      <c r="G108" s="265"/>
      <c r="H108" s="265" t="s">
        <v>889</v>
      </c>
      <c r="I108" s="265" t="s">
        <v>852</v>
      </c>
      <c r="J108" s="265">
        <v>50</v>
      </c>
      <c r="K108" s="276"/>
    </row>
    <row r="109" spans="2:11" ht="15" customHeight="1">
      <c r="B109" s="285"/>
      <c r="C109" s="265" t="s">
        <v>877</v>
      </c>
      <c r="D109" s="265"/>
      <c r="E109" s="265"/>
      <c r="F109" s="284" t="s">
        <v>856</v>
      </c>
      <c r="G109" s="265"/>
      <c r="H109" s="265" t="s">
        <v>889</v>
      </c>
      <c r="I109" s="265" t="s">
        <v>852</v>
      </c>
      <c r="J109" s="265">
        <v>50</v>
      </c>
      <c r="K109" s="276"/>
    </row>
    <row r="110" spans="2:11" ht="15" customHeight="1">
      <c r="B110" s="285"/>
      <c r="C110" s="265" t="s">
        <v>875</v>
      </c>
      <c r="D110" s="265"/>
      <c r="E110" s="265"/>
      <c r="F110" s="284" t="s">
        <v>856</v>
      </c>
      <c r="G110" s="265"/>
      <c r="H110" s="265" t="s">
        <v>889</v>
      </c>
      <c r="I110" s="265" t="s">
        <v>852</v>
      </c>
      <c r="J110" s="265">
        <v>50</v>
      </c>
      <c r="K110" s="276"/>
    </row>
    <row r="111" spans="2:11" ht="15" customHeight="1">
      <c r="B111" s="285"/>
      <c r="C111" s="265" t="s">
        <v>52</v>
      </c>
      <c r="D111" s="265"/>
      <c r="E111" s="265"/>
      <c r="F111" s="284" t="s">
        <v>850</v>
      </c>
      <c r="G111" s="265"/>
      <c r="H111" s="265" t="s">
        <v>890</v>
      </c>
      <c r="I111" s="265" t="s">
        <v>852</v>
      </c>
      <c r="J111" s="265">
        <v>20</v>
      </c>
      <c r="K111" s="276"/>
    </row>
    <row r="112" spans="2:11" ht="15" customHeight="1">
      <c r="B112" s="285"/>
      <c r="C112" s="265" t="s">
        <v>891</v>
      </c>
      <c r="D112" s="265"/>
      <c r="E112" s="265"/>
      <c r="F112" s="284" t="s">
        <v>850</v>
      </c>
      <c r="G112" s="265"/>
      <c r="H112" s="265" t="s">
        <v>892</v>
      </c>
      <c r="I112" s="265" t="s">
        <v>852</v>
      </c>
      <c r="J112" s="265">
        <v>120</v>
      </c>
      <c r="K112" s="276"/>
    </row>
    <row r="113" spans="2:11" ht="15" customHeight="1">
      <c r="B113" s="285"/>
      <c r="C113" s="265" t="s">
        <v>37</v>
      </c>
      <c r="D113" s="265"/>
      <c r="E113" s="265"/>
      <c r="F113" s="284" t="s">
        <v>850</v>
      </c>
      <c r="G113" s="265"/>
      <c r="H113" s="265" t="s">
        <v>893</v>
      </c>
      <c r="I113" s="265" t="s">
        <v>884</v>
      </c>
      <c r="J113" s="265"/>
      <c r="K113" s="276"/>
    </row>
    <row r="114" spans="2:11" ht="15" customHeight="1">
      <c r="B114" s="285"/>
      <c r="C114" s="265" t="s">
        <v>47</v>
      </c>
      <c r="D114" s="265"/>
      <c r="E114" s="265"/>
      <c r="F114" s="284" t="s">
        <v>850</v>
      </c>
      <c r="G114" s="265"/>
      <c r="H114" s="265" t="s">
        <v>894</v>
      </c>
      <c r="I114" s="265" t="s">
        <v>884</v>
      </c>
      <c r="J114" s="265"/>
      <c r="K114" s="276"/>
    </row>
    <row r="115" spans="2:11" ht="15" customHeight="1">
      <c r="B115" s="285"/>
      <c r="C115" s="265" t="s">
        <v>56</v>
      </c>
      <c r="D115" s="265"/>
      <c r="E115" s="265"/>
      <c r="F115" s="284" t="s">
        <v>850</v>
      </c>
      <c r="G115" s="265"/>
      <c r="H115" s="265" t="s">
        <v>895</v>
      </c>
      <c r="I115" s="265" t="s">
        <v>896</v>
      </c>
      <c r="J115" s="265"/>
      <c r="K115" s="276"/>
    </row>
    <row r="116" spans="2:11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spans="2:11" ht="18.75" customHeight="1">
      <c r="B117" s="295"/>
      <c r="C117" s="261"/>
      <c r="D117" s="261"/>
      <c r="E117" s="261"/>
      <c r="F117" s="296"/>
      <c r="G117" s="261"/>
      <c r="H117" s="261"/>
      <c r="I117" s="261"/>
      <c r="J117" s="261"/>
      <c r="K117" s="295"/>
    </row>
    <row r="118" spans="2:11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spans="2:11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spans="2:11" ht="45" customHeight="1">
      <c r="B120" s="300"/>
      <c r="C120" s="380" t="s">
        <v>897</v>
      </c>
      <c r="D120" s="380"/>
      <c r="E120" s="380"/>
      <c r="F120" s="380"/>
      <c r="G120" s="380"/>
      <c r="H120" s="380"/>
      <c r="I120" s="380"/>
      <c r="J120" s="380"/>
      <c r="K120" s="301"/>
    </row>
    <row r="121" spans="2:11" ht="17.25" customHeight="1">
      <c r="B121" s="302"/>
      <c r="C121" s="277" t="s">
        <v>844</v>
      </c>
      <c r="D121" s="277"/>
      <c r="E121" s="277"/>
      <c r="F121" s="277" t="s">
        <v>845</v>
      </c>
      <c r="G121" s="278"/>
      <c r="H121" s="277" t="s">
        <v>105</v>
      </c>
      <c r="I121" s="277" t="s">
        <v>56</v>
      </c>
      <c r="J121" s="277" t="s">
        <v>846</v>
      </c>
      <c r="K121" s="303"/>
    </row>
    <row r="122" spans="2:11" ht="17.25" customHeight="1">
      <c r="B122" s="302"/>
      <c r="C122" s="279" t="s">
        <v>847</v>
      </c>
      <c r="D122" s="279"/>
      <c r="E122" s="279"/>
      <c r="F122" s="280" t="s">
        <v>848</v>
      </c>
      <c r="G122" s="281"/>
      <c r="H122" s="279"/>
      <c r="I122" s="279"/>
      <c r="J122" s="279" t="s">
        <v>849</v>
      </c>
      <c r="K122" s="303"/>
    </row>
    <row r="123" spans="2:11" ht="5.25" customHeight="1">
      <c r="B123" s="304"/>
      <c r="C123" s="282"/>
      <c r="D123" s="282"/>
      <c r="E123" s="282"/>
      <c r="F123" s="282"/>
      <c r="G123" s="265"/>
      <c r="H123" s="282"/>
      <c r="I123" s="282"/>
      <c r="J123" s="282"/>
      <c r="K123" s="305"/>
    </row>
    <row r="124" spans="2:11" ht="15" customHeight="1">
      <c r="B124" s="304"/>
      <c r="C124" s="265" t="s">
        <v>853</v>
      </c>
      <c r="D124" s="282"/>
      <c r="E124" s="282"/>
      <c r="F124" s="284" t="s">
        <v>850</v>
      </c>
      <c r="G124" s="265"/>
      <c r="H124" s="265" t="s">
        <v>889</v>
      </c>
      <c r="I124" s="265" t="s">
        <v>852</v>
      </c>
      <c r="J124" s="265">
        <v>120</v>
      </c>
      <c r="K124" s="306"/>
    </row>
    <row r="125" spans="2:11" ht="15" customHeight="1">
      <c r="B125" s="304"/>
      <c r="C125" s="265" t="s">
        <v>898</v>
      </c>
      <c r="D125" s="265"/>
      <c r="E125" s="265"/>
      <c r="F125" s="284" t="s">
        <v>850</v>
      </c>
      <c r="G125" s="265"/>
      <c r="H125" s="265" t="s">
        <v>899</v>
      </c>
      <c r="I125" s="265" t="s">
        <v>852</v>
      </c>
      <c r="J125" s="265" t="s">
        <v>900</v>
      </c>
      <c r="K125" s="306"/>
    </row>
    <row r="126" spans="2:11" ht="15" customHeight="1">
      <c r="B126" s="304"/>
      <c r="C126" s="265" t="s">
        <v>799</v>
      </c>
      <c r="D126" s="265"/>
      <c r="E126" s="265"/>
      <c r="F126" s="284" t="s">
        <v>850</v>
      </c>
      <c r="G126" s="265"/>
      <c r="H126" s="265" t="s">
        <v>901</v>
      </c>
      <c r="I126" s="265" t="s">
        <v>852</v>
      </c>
      <c r="J126" s="265" t="s">
        <v>900</v>
      </c>
      <c r="K126" s="306"/>
    </row>
    <row r="127" spans="2:11" ht="15" customHeight="1">
      <c r="B127" s="304"/>
      <c r="C127" s="265" t="s">
        <v>861</v>
      </c>
      <c r="D127" s="265"/>
      <c r="E127" s="265"/>
      <c r="F127" s="284" t="s">
        <v>856</v>
      </c>
      <c r="G127" s="265"/>
      <c r="H127" s="265" t="s">
        <v>862</v>
      </c>
      <c r="I127" s="265" t="s">
        <v>852</v>
      </c>
      <c r="J127" s="265">
        <v>15</v>
      </c>
      <c r="K127" s="306"/>
    </row>
    <row r="128" spans="2:11" ht="15" customHeight="1">
      <c r="B128" s="304"/>
      <c r="C128" s="286" t="s">
        <v>863</v>
      </c>
      <c r="D128" s="286"/>
      <c r="E128" s="286"/>
      <c r="F128" s="287" t="s">
        <v>856</v>
      </c>
      <c r="G128" s="286"/>
      <c r="H128" s="286" t="s">
        <v>864</v>
      </c>
      <c r="I128" s="286" t="s">
        <v>852</v>
      </c>
      <c r="J128" s="286">
        <v>15</v>
      </c>
      <c r="K128" s="306"/>
    </row>
    <row r="129" spans="2:11" ht="15" customHeight="1">
      <c r="B129" s="304"/>
      <c r="C129" s="286" t="s">
        <v>865</v>
      </c>
      <c r="D129" s="286"/>
      <c r="E129" s="286"/>
      <c r="F129" s="287" t="s">
        <v>856</v>
      </c>
      <c r="G129" s="286"/>
      <c r="H129" s="286" t="s">
        <v>866</v>
      </c>
      <c r="I129" s="286" t="s">
        <v>852</v>
      </c>
      <c r="J129" s="286">
        <v>20</v>
      </c>
      <c r="K129" s="306"/>
    </row>
    <row r="130" spans="2:11" ht="15" customHeight="1">
      <c r="B130" s="304"/>
      <c r="C130" s="286" t="s">
        <v>867</v>
      </c>
      <c r="D130" s="286"/>
      <c r="E130" s="286"/>
      <c r="F130" s="287" t="s">
        <v>856</v>
      </c>
      <c r="G130" s="286"/>
      <c r="H130" s="286" t="s">
        <v>868</v>
      </c>
      <c r="I130" s="286" t="s">
        <v>852</v>
      </c>
      <c r="J130" s="286">
        <v>20</v>
      </c>
      <c r="K130" s="306"/>
    </row>
    <row r="131" spans="2:11" ht="15" customHeight="1">
      <c r="B131" s="304"/>
      <c r="C131" s="265" t="s">
        <v>855</v>
      </c>
      <c r="D131" s="265"/>
      <c r="E131" s="265"/>
      <c r="F131" s="284" t="s">
        <v>856</v>
      </c>
      <c r="G131" s="265"/>
      <c r="H131" s="265" t="s">
        <v>889</v>
      </c>
      <c r="I131" s="265" t="s">
        <v>852</v>
      </c>
      <c r="J131" s="265">
        <v>50</v>
      </c>
      <c r="K131" s="306"/>
    </row>
    <row r="132" spans="2:11" ht="15" customHeight="1">
      <c r="B132" s="304"/>
      <c r="C132" s="265" t="s">
        <v>869</v>
      </c>
      <c r="D132" s="265"/>
      <c r="E132" s="265"/>
      <c r="F132" s="284" t="s">
        <v>856</v>
      </c>
      <c r="G132" s="265"/>
      <c r="H132" s="265" t="s">
        <v>889</v>
      </c>
      <c r="I132" s="265" t="s">
        <v>852</v>
      </c>
      <c r="J132" s="265">
        <v>50</v>
      </c>
      <c r="K132" s="306"/>
    </row>
    <row r="133" spans="2:11" ht="15" customHeight="1">
      <c r="B133" s="304"/>
      <c r="C133" s="265" t="s">
        <v>875</v>
      </c>
      <c r="D133" s="265"/>
      <c r="E133" s="265"/>
      <c r="F133" s="284" t="s">
        <v>856</v>
      </c>
      <c r="G133" s="265"/>
      <c r="H133" s="265" t="s">
        <v>889</v>
      </c>
      <c r="I133" s="265" t="s">
        <v>852</v>
      </c>
      <c r="J133" s="265">
        <v>50</v>
      </c>
      <c r="K133" s="306"/>
    </row>
    <row r="134" spans="2:11" ht="15" customHeight="1">
      <c r="B134" s="304"/>
      <c r="C134" s="265" t="s">
        <v>877</v>
      </c>
      <c r="D134" s="265"/>
      <c r="E134" s="265"/>
      <c r="F134" s="284" t="s">
        <v>856</v>
      </c>
      <c r="G134" s="265"/>
      <c r="H134" s="265" t="s">
        <v>889</v>
      </c>
      <c r="I134" s="265" t="s">
        <v>852</v>
      </c>
      <c r="J134" s="265">
        <v>50</v>
      </c>
      <c r="K134" s="306"/>
    </row>
    <row r="135" spans="2:11" ht="15" customHeight="1">
      <c r="B135" s="304"/>
      <c r="C135" s="265" t="s">
        <v>110</v>
      </c>
      <c r="D135" s="265"/>
      <c r="E135" s="265"/>
      <c r="F135" s="284" t="s">
        <v>856</v>
      </c>
      <c r="G135" s="265"/>
      <c r="H135" s="265" t="s">
        <v>902</v>
      </c>
      <c r="I135" s="265" t="s">
        <v>852</v>
      </c>
      <c r="J135" s="265">
        <v>255</v>
      </c>
      <c r="K135" s="306"/>
    </row>
    <row r="136" spans="2:11" ht="15" customHeight="1">
      <c r="B136" s="304"/>
      <c r="C136" s="265" t="s">
        <v>879</v>
      </c>
      <c r="D136" s="265"/>
      <c r="E136" s="265"/>
      <c r="F136" s="284" t="s">
        <v>850</v>
      </c>
      <c r="G136" s="265"/>
      <c r="H136" s="265" t="s">
        <v>903</v>
      </c>
      <c r="I136" s="265" t="s">
        <v>881</v>
      </c>
      <c r="J136" s="265"/>
      <c r="K136" s="306"/>
    </row>
    <row r="137" spans="2:11" ht="15" customHeight="1">
      <c r="B137" s="304"/>
      <c r="C137" s="265" t="s">
        <v>882</v>
      </c>
      <c r="D137" s="265"/>
      <c r="E137" s="265"/>
      <c r="F137" s="284" t="s">
        <v>850</v>
      </c>
      <c r="G137" s="265"/>
      <c r="H137" s="265" t="s">
        <v>904</v>
      </c>
      <c r="I137" s="265" t="s">
        <v>884</v>
      </c>
      <c r="J137" s="265"/>
      <c r="K137" s="306"/>
    </row>
    <row r="138" spans="2:11" ht="15" customHeight="1">
      <c r="B138" s="304"/>
      <c r="C138" s="265" t="s">
        <v>885</v>
      </c>
      <c r="D138" s="265"/>
      <c r="E138" s="265"/>
      <c r="F138" s="284" t="s">
        <v>850</v>
      </c>
      <c r="G138" s="265"/>
      <c r="H138" s="265" t="s">
        <v>885</v>
      </c>
      <c r="I138" s="265" t="s">
        <v>884</v>
      </c>
      <c r="J138" s="265"/>
      <c r="K138" s="306"/>
    </row>
    <row r="139" spans="2:11" ht="15" customHeight="1">
      <c r="B139" s="304"/>
      <c r="C139" s="265" t="s">
        <v>37</v>
      </c>
      <c r="D139" s="265"/>
      <c r="E139" s="265"/>
      <c r="F139" s="284" t="s">
        <v>850</v>
      </c>
      <c r="G139" s="265"/>
      <c r="H139" s="265" t="s">
        <v>905</v>
      </c>
      <c r="I139" s="265" t="s">
        <v>884</v>
      </c>
      <c r="J139" s="265"/>
      <c r="K139" s="306"/>
    </row>
    <row r="140" spans="2:11" ht="15" customHeight="1">
      <c r="B140" s="304"/>
      <c r="C140" s="265" t="s">
        <v>906</v>
      </c>
      <c r="D140" s="265"/>
      <c r="E140" s="265"/>
      <c r="F140" s="284" t="s">
        <v>850</v>
      </c>
      <c r="G140" s="265"/>
      <c r="H140" s="265" t="s">
        <v>907</v>
      </c>
      <c r="I140" s="265" t="s">
        <v>884</v>
      </c>
      <c r="J140" s="265"/>
      <c r="K140" s="306"/>
    </row>
    <row r="141" spans="2:1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spans="2:11" ht="18.75" customHeight="1">
      <c r="B142" s="261"/>
      <c r="C142" s="261"/>
      <c r="D142" s="261"/>
      <c r="E142" s="261"/>
      <c r="F142" s="296"/>
      <c r="G142" s="261"/>
      <c r="H142" s="261"/>
      <c r="I142" s="261"/>
      <c r="J142" s="261"/>
      <c r="K142" s="261"/>
    </row>
    <row r="143" spans="2:11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spans="2:11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spans="2:11" ht="45" customHeight="1">
      <c r="B145" s="275"/>
      <c r="C145" s="381" t="s">
        <v>908</v>
      </c>
      <c r="D145" s="381"/>
      <c r="E145" s="381"/>
      <c r="F145" s="381"/>
      <c r="G145" s="381"/>
      <c r="H145" s="381"/>
      <c r="I145" s="381"/>
      <c r="J145" s="381"/>
      <c r="K145" s="276"/>
    </row>
    <row r="146" spans="2:11" ht="17.25" customHeight="1">
      <c r="B146" s="275"/>
      <c r="C146" s="277" t="s">
        <v>844</v>
      </c>
      <c r="D146" s="277"/>
      <c r="E146" s="277"/>
      <c r="F146" s="277" t="s">
        <v>845</v>
      </c>
      <c r="G146" s="278"/>
      <c r="H146" s="277" t="s">
        <v>105</v>
      </c>
      <c r="I146" s="277" t="s">
        <v>56</v>
      </c>
      <c r="J146" s="277" t="s">
        <v>846</v>
      </c>
      <c r="K146" s="276"/>
    </row>
    <row r="147" spans="2:11" ht="17.25" customHeight="1">
      <c r="B147" s="275"/>
      <c r="C147" s="279" t="s">
        <v>847</v>
      </c>
      <c r="D147" s="279"/>
      <c r="E147" s="279"/>
      <c r="F147" s="280" t="s">
        <v>848</v>
      </c>
      <c r="G147" s="281"/>
      <c r="H147" s="279"/>
      <c r="I147" s="279"/>
      <c r="J147" s="279" t="s">
        <v>849</v>
      </c>
      <c r="K147" s="276"/>
    </row>
    <row r="148" spans="2:11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spans="2:11" ht="15" customHeight="1">
      <c r="B149" s="285"/>
      <c r="C149" s="310" t="s">
        <v>853</v>
      </c>
      <c r="D149" s="265"/>
      <c r="E149" s="265"/>
      <c r="F149" s="311" t="s">
        <v>850</v>
      </c>
      <c r="G149" s="265"/>
      <c r="H149" s="310" t="s">
        <v>889</v>
      </c>
      <c r="I149" s="310" t="s">
        <v>852</v>
      </c>
      <c r="J149" s="310">
        <v>120</v>
      </c>
      <c r="K149" s="306"/>
    </row>
    <row r="150" spans="2:11" ht="15" customHeight="1">
      <c r="B150" s="285"/>
      <c r="C150" s="310" t="s">
        <v>898</v>
      </c>
      <c r="D150" s="265"/>
      <c r="E150" s="265"/>
      <c r="F150" s="311" t="s">
        <v>850</v>
      </c>
      <c r="G150" s="265"/>
      <c r="H150" s="310" t="s">
        <v>909</v>
      </c>
      <c r="I150" s="310" t="s">
        <v>852</v>
      </c>
      <c r="J150" s="310" t="s">
        <v>900</v>
      </c>
      <c r="K150" s="306"/>
    </row>
    <row r="151" spans="2:11" ht="15" customHeight="1">
      <c r="B151" s="285"/>
      <c r="C151" s="310" t="s">
        <v>799</v>
      </c>
      <c r="D151" s="265"/>
      <c r="E151" s="265"/>
      <c r="F151" s="311" t="s">
        <v>850</v>
      </c>
      <c r="G151" s="265"/>
      <c r="H151" s="310" t="s">
        <v>910</v>
      </c>
      <c r="I151" s="310" t="s">
        <v>852</v>
      </c>
      <c r="J151" s="310" t="s">
        <v>900</v>
      </c>
      <c r="K151" s="306"/>
    </row>
    <row r="152" spans="2:11" ht="15" customHeight="1">
      <c r="B152" s="285"/>
      <c r="C152" s="310" t="s">
        <v>855</v>
      </c>
      <c r="D152" s="265"/>
      <c r="E152" s="265"/>
      <c r="F152" s="311" t="s">
        <v>856</v>
      </c>
      <c r="G152" s="265"/>
      <c r="H152" s="310" t="s">
        <v>889</v>
      </c>
      <c r="I152" s="310" t="s">
        <v>852</v>
      </c>
      <c r="J152" s="310">
        <v>50</v>
      </c>
      <c r="K152" s="306"/>
    </row>
    <row r="153" spans="2:11" ht="15" customHeight="1">
      <c r="B153" s="285"/>
      <c r="C153" s="310" t="s">
        <v>858</v>
      </c>
      <c r="D153" s="265"/>
      <c r="E153" s="265"/>
      <c r="F153" s="311" t="s">
        <v>850</v>
      </c>
      <c r="G153" s="265"/>
      <c r="H153" s="310" t="s">
        <v>889</v>
      </c>
      <c r="I153" s="310" t="s">
        <v>860</v>
      </c>
      <c r="J153" s="310"/>
      <c r="K153" s="306"/>
    </row>
    <row r="154" spans="2:11" ht="15" customHeight="1">
      <c r="B154" s="285"/>
      <c r="C154" s="310" t="s">
        <v>869</v>
      </c>
      <c r="D154" s="265"/>
      <c r="E154" s="265"/>
      <c r="F154" s="311" t="s">
        <v>856</v>
      </c>
      <c r="G154" s="265"/>
      <c r="H154" s="310" t="s">
        <v>889</v>
      </c>
      <c r="I154" s="310" t="s">
        <v>852</v>
      </c>
      <c r="J154" s="310">
        <v>50</v>
      </c>
      <c r="K154" s="306"/>
    </row>
    <row r="155" spans="2:11" ht="15" customHeight="1">
      <c r="B155" s="285"/>
      <c r="C155" s="310" t="s">
        <v>877</v>
      </c>
      <c r="D155" s="265"/>
      <c r="E155" s="265"/>
      <c r="F155" s="311" t="s">
        <v>856</v>
      </c>
      <c r="G155" s="265"/>
      <c r="H155" s="310" t="s">
        <v>889</v>
      </c>
      <c r="I155" s="310" t="s">
        <v>852</v>
      </c>
      <c r="J155" s="310">
        <v>50</v>
      </c>
      <c r="K155" s="306"/>
    </row>
    <row r="156" spans="2:11" ht="15" customHeight="1">
      <c r="B156" s="285"/>
      <c r="C156" s="310" t="s">
        <v>875</v>
      </c>
      <c r="D156" s="265"/>
      <c r="E156" s="265"/>
      <c r="F156" s="311" t="s">
        <v>856</v>
      </c>
      <c r="G156" s="265"/>
      <c r="H156" s="310" t="s">
        <v>889</v>
      </c>
      <c r="I156" s="310" t="s">
        <v>852</v>
      </c>
      <c r="J156" s="310">
        <v>50</v>
      </c>
      <c r="K156" s="306"/>
    </row>
    <row r="157" spans="2:11" ht="15" customHeight="1">
      <c r="B157" s="285"/>
      <c r="C157" s="310" t="s">
        <v>97</v>
      </c>
      <c r="D157" s="265"/>
      <c r="E157" s="265"/>
      <c r="F157" s="311" t="s">
        <v>850</v>
      </c>
      <c r="G157" s="265"/>
      <c r="H157" s="310" t="s">
        <v>911</v>
      </c>
      <c r="I157" s="310" t="s">
        <v>852</v>
      </c>
      <c r="J157" s="310" t="s">
        <v>912</v>
      </c>
      <c r="K157" s="306"/>
    </row>
    <row r="158" spans="2:11" ht="15" customHeight="1">
      <c r="B158" s="285"/>
      <c r="C158" s="310" t="s">
        <v>913</v>
      </c>
      <c r="D158" s="265"/>
      <c r="E158" s="265"/>
      <c r="F158" s="311" t="s">
        <v>850</v>
      </c>
      <c r="G158" s="265"/>
      <c r="H158" s="310" t="s">
        <v>914</v>
      </c>
      <c r="I158" s="310" t="s">
        <v>884</v>
      </c>
      <c r="J158" s="310"/>
      <c r="K158" s="306"/>
    </row>
    <row r="159" spans="2:11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spans="2:11" ht="18.75" customHeight="1">
      <c r="B160" s="261"/>
      <c r="C160" s="265"/>
      <c r="D160" s="265"/>
      <c r="E160" s="265"/>
      <c r="F160" s="284"/>
      <c r="G160" s="265"/>
      <c r="H160" s="265"/>
      <c r="I160" s="265"/>
      <c r="J160" s="265"/>
      <c r="K160" s="261"/>
    </row>
    <row r="161" spans="2:1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spans="2:11" ht="7.5" customHeight="1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spans="2:11" ht="45" customHeight="1">
      <c r="B163" s="256"/>
      <c r="C163" s="380" t="s">
        <v>915</v>
      </c>
      <c r="D163" s="380"/>
      <c r="E163" s="380"/>
      <c r="F163" s="380"/>
      <c r="G163" s="380"/>
      <c r="H163" s="380"/>
      <c r="I163" s="380"/>
      <c r="J163" s="380"/>
      <c r="K163" s="257"/>
    </row>
    <row r="164" spans="2:11" ht="17.25" customHeight="1">
      <c r="B164" s="256"/>
      <c r="C164" s="277" t="s">
        <v>844</v>
      </c>
      <c r="D164" s="277"/>
      <c r="E164" s="277"/>
      <c r="F164" s="277" t="s">
        <v>845</v>
      </c>
      <c r="G164" s="314"/>
      <c r="H164" s="315" t="s">
        <v>105</v>
      </c>
      <c r="I164" s="315" t="s">
        <v>56</v>
      </c>
      <c r="J164" s="277" t="s">
        <v>846</v>
      </c>
      <c r="K164" s="257"/>
    </row>
    <row r="165" spans="2:11" ht="17.25" customHeight="1">
      <c r="B165" s="258"/>
      <c r="C165" s="279" t="s">
        <v>847</v>
      </c>
      <c r="D165" s="279"/>
      <c r="E165" s="279"/>
      <c r="F165" s="280" t="s">
        <v>848</v>
      </c>
      <c r="G165" s="316"/>
      <c r="H165" s="317"/>
      <c r="I165" s="317"/>
      <c r="J165" s="279" t="s">
        <v>849</v>
      </c>
      <c r="K165" s="259"/>
    </row>
    <row r="166" spans="2:11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spans="2:11" ht="15" customHeight="1">
      <c r="B167" s="285"/>
      <c r="C167" s="265" t="s">
        <v>853</v>
      </c>
      <c r="D167" s="265"/>
      <c r="E167" s="265"/>
      <c r="F167" s="284" t="s">
        <v>850</v>
      </c>
      <c r="G167" s="265"/>
      <c r="H167" s="265" t="s">
        <v>889</v>
      </c>
      <c r="I167" s="265" t="s">
        <v>852</v>
      </c>
      <c r="J167" s="265">
        <v>120</v>
      </c>
      <c r="K167" s="306"/>
    </row>
    <row r="168" spans="2:11" ht="15" customHeight="1">
      <c r="B168" s="285"/>
      <c r="C168" s="265" t="s">
        <v>898</v>
      </c>
      <c r="D168" s="265"/>
      <c r="E168" s="265"/>
      <c r="F168" s="284" t="s">
        <v>850</v>
      </c>
      <c r="G168" s="265"/>
      <c r="H168" s="265" t="s">
        <v>899</v>
      </c>
      <c r="I168" s="265" t="s">
        <v>852</v>
      </c>
      <c r="J168" s="265" t="s">
        <v>900</v>
      </c>
      <c r="K168" s="306"/>
    </row>
    <row r="169" spans="2:11" ht="15" customHeight="1">
      <c r="B169" s="285"/>
      <c r="C169" s="265" t="s">
        <v>799</v>
      </c>
      <c r="D169" s="265"/>
      <c r="E169" s="265"/>
      <c r="F169" s="284" t="s">
        <v>850</v>
      </c>
      <c r="G169" s="265"/>
      <c r="H169" s="265" t="s">
        <v>916</v>
      </c>
      <c r="I169" s="265" t="s">
        <v>852</v>
      </c>
      <c r="J169" s="265" t="s">
        <v>900</v>
      </c>
      <c r="K169" s="306"/>
    </row>
    <row r="170" spans="2:11" ht="15" customHeight="1">
      <c r="B170" s="285"/>
      <c r="C170" s="265" t="s">
        <v>855</v>
      </c>
      <c r="D170" s="265"/>
      <c r="E170" s="265"/>
      <c r="F170" s="284" t="s">
        <v>856</v>
      </c>
      <c r="G170" s="265"/>
      <c r="H170" s="265" t="s">
        <v>916</v>
      </c>
      <c r="I170" s="265" t="s">
        <v>852</v>
      </c>
      <c r="J170" s="265">
        <v>50</v>
      </c>
      <c r="K170" s="306"/>
    </row>
    <row r="171" spans="2:11" ht="15" customHeight="1">
      <c r="B171" s="285"/>
      <c r="C171" s="265" t="s">
        <v>858</v>
      </c>
      <c r="D171" s="265"/>
      <c r="E171" s="265"/>
      <c r="F171" s="284" t="s">
        <v>850</v>
      </c>
      <c r="G171" s="265"/>
      <c r="H171" s="265" t="s">
        <v>916</v>
      </c>
      <c r="I171" s="265" t="s">
        <v>860</v>
      </c>
      <c r="J171" s="265"/>
      <c r="K171" s="306"/>
    </row>
    <row r="172" spans="2:11" ht="15" customHeight="1">
      <c r="B172" s="285"/>
      <c r="C172" s="265" t="s">
        <v>869</v>
      </c>
      <c r="D172" s="265"/>
      <c r="E172" s="265"/>
      <c r="F172" s="284" t="s">
        <v>856</v>
      </c>
      <c r="G172" s="265"/>
      <c r="H172" s="265" t="s">
        <v>916</v>
      </c>
      <c r="I172" s="265" t="s">
        <v>852</v>
      </c>
      <c r="J172" s="265">
        <v>50</v>
      </c>
      <c r="K172" s="306"/>
    </row>
    <row r="173" spans="2:11" ht="15" customHeight="1">
      <c r="B173" s="285"/>
      <c r="C173" s="265" t="s">
        <v>877</v>
      </c>
      <c r="D173" s="265"/>
      <c r="E173" s="265"/>
      <c r="F173" s="284" t="s">
        <v>856</v>
      </c>
      <c r="G173" s="265"/>
      <c r="H173" s="265" t="s">
        <v>916</v>
      </c>
      <c r="I173" s="265" t="s">
        <v>852</v>
      </c>
      <c r="J173" s="265">
        <v>50</v>
      </c>
      <c r="K173" s="306"/>
    </row>
    <row r="174" spans="2:11" ht="15" customHeight="1">
      <c r="B174" s="285"/>
      <c r="C174" s="265" t="s">
        <v>875</v>
      </c>
      <c r="D174" s="265"/>
      <c r="E174" s="265"/>
      <c r="F174" s="284" t="s">
        <v>856</v>
      </c>
      <c r="G174" s="265"/>
      <c r="H174" s="265" t="s">
        <v>916</v>
      </c>
      <c r="I174" s="265" t="s">
        <v>852</v>
      </c>
      <c r="J174" s="265">
        <v>50</v>
      </c>
      <c r="K174" s="306"/>
    </row>
    <row r="175" spans="2:11" ht="15" customHeight="1">
      <c r="B175" s="285"/>
      <c r="C175" s="265" t="s">
        <v>104</v>
      </c>
      <c r="D175" s="265"/>
      <c r="E175" s="265"/>
      <c r="F175" s="284" t="s">
        <v>850</v>
      </c>
      <c r="G175" s="265"/>
      <c r="H175" s="265" t="s">
        <v>917</v>
      </c>
      <c r="I175" s="265" t="s">
        <v>918</v>
      </c>
      <c r="J175" s="265"/>
      <c r="K175" s="306"/>
    </row>
    <row r="176" spans="2:11" ht="15" customHeight="1">
      <c r="B176" s="285"/>
      <c r="C176" s="265" t="s">
        <v>56</v>
      </c>
      <c r="D176" s="265"/>
      <c r="E176" s="265"/>
      <c r="F176" s="284" t="s">
        <v>850</v>
      </c>
      <c r="G176" s="265"/>
      <c r="H176" s="265" t="s">
        <v>919</v>
      </c>
      <c r="I176" s="265" t="s">
        <v>920</v>
      </c>
      <c r="J176" s="265">
        <v>1</v>
      </c>
      <c r="K176" s="306"/>
    </row>
    <row r="177" spans="2:11" ht="15" customHeight="1">
      <c r="B177" s="285"/>
      <c r="C177" s="265" t="s">
        <v>52</v>
      </c>
      <c r="D177" s="265"/>
      <c r="E177" s="265"/>
      <c r="F177" s="284" t="s">
        <v>850</v>
      </c>
      <c r="G177" s="265"/>
      <c r="H177" s="265" t="s">
        <v>921</v>
      </c>
      <c r="I177" s="265" t="s">
        <v>852</v>
      </c>
      <c r="J177" s="265">
        <v>20</v>
      </c>
      <c r="K177" s="306"/>
    </row>
    <row r="178" spans="2:11" ht="15" customHeight="1">
      <c r="B178" s="285"/>
      <c r="C178" s="265" t="s">
        <v>105</v>
      </c>
      <c r="D178" s="265"/>
      <c r="E178" s="265"/>
      <c r="F178" s="284" t="s">
        <v>850</v>
      </c>
      <c r="G178" s="265"/>
      <c r="H178" s="265" t="s">
        <v>922</v>
      </c>
      <c r="I178" s="265" t="s">
        <v>852</v>
      </c>
      <c r="J178" s="265">
        <v>255</v>
      </c>
      <c r="K178" s="306"/>
    </row>
    <row r="179" spans="2:11" ht="15" customHeight="1">
      <c r="B179" s="285"/>
      <c r="C179" s="265" t="s">
        <v>106</v>
      </c>
      <c r="D179" s="265"/>
      <c r="E179" s="265"/>
      <c r="F179" s="284" t="s">
        <v>850</v>
      </c>
      <c r="G179" s="265"/>
      <c r="H179" s="265" t="s">
        <v>815</v>
      </c>
      <c r="I179" s="265" t="s">
        <v>852</v>
      </c>
      <c r="J179" s="265">
        <v>10</v>
      </c>
      <c r="K179" s="306"/>
    </row>
    <row r="180" spans="2:11" ht="15" customHeight="1">
      <c r="B180" s="285"/>
      <c r="C180" s="265" t="s">
        <v>107</v>
      </c>
      <c r="D180" s="265"/>
      <c r="E180" s="265"/>
      <c r="F180" s="284" t="s">
        <v>850</v>
      </c>
      <c r="G180" s="265"/>
      <c r="H180" s="265" t="s">
        <v>923</v>
      </c>
      <c r="I180" s="265" t="s">
        <v>884</v>
      </c>
      <c r="J180" s="265"/>
      <c r="K180" s="306"/>
    </row>
    <row r="181" spans="2:11" ht="15" customHeight="1">
      <c r="B181" s="285"/>
      <c r="C181" s="265" t="s">
        <v>924</v>
      </c>
      <c r="D181" s="265"/>
      <c r="E181" s="265"/>
      <c r="F181" s="284" t="s">
        <v>850</v>
      </c>
      <c r="G181" s="265"/>
      <c r="H181" s="265" t="s">
        <v>925</v>
      </c>
      <c r="I181" s="265" t="s">
        <v>884</v>
      </c>
      <c r="J181" s="265"/>
      <c r="K181" s="306"/>
    </row>
    <row r="182" spans="2:11" ht="15" customHeight="1">
      <c r="B182" s="285"/>
      <c r="C182" s="265" t="s">
        <v>913</v>
      </c>
      <c r="D182" s="265"/>
      <c r="E182" s="265"/>
      <c r="F182" s="284" t="s">
        <v>850</v>
      </c>
      <c r="G182" s="265"/>
      <c r="H182" s="265" t="s">
        <v>926</v>
      </c>
      <c r="I182" s="265" t="s">
        <v>884</v>
      </c>
      <c r="J182" s="265"/>
      <c r="K182" s="306"/>
    </row>
    <row r="183" spans="2:11" ht="15" customHeight="1">
      <c r="B183" s="285"/>
      <c r="C183" s="265" t="s">
        <v>109</v>
      </c>
      <c r="D183" s="265"/>
      <c r="E183" s="265"/>
      <c r="F183" s="284" t="s">
        <v>856</v>
      </c>
      <c r="G183" s="265"/>
      <c r="H183" s="265" t="s">
        <v>927</v>
      </c>
      <c r="I183" s="265" t="s">
        <v>852</v>
      </c>
      <c r="J183" s="265">
        <v>50</v>
      </c>
      <c r="K183" s="306"/>
    </row>
    <row r="184" spans="2:11" ht="15" customHeight="1">
      <c r="B184" s="285"/>
      <c r="C184" s="265" t="s">
        <v>928</v>
      </c>
      <c r="D184" s="265"/>
      <c r="E184" s="265"/>
      <c r="F184" s="284" t="s">
        <v>856</v>
      </c>
      <c r="G184" s="265"/>
      <c r="H184" s="265" t="s">
        <v>929</v>
      </c>
      <c r="I184" s="265" t="s">
        <v>930</v>
      </c>
      <c r="J184" s="265"/>
      <c r="K184" s="306"/>
    </row>
    <row r="185" spans="2:11" ht="15" customHeight="1">
      <c r="B185" s="285"/>
      <c r="C185" s="265" t="s">
        <v>931</v>
      </c>
      <c r="D185" s="265"/>
      <c r="E185" s="265"/>
      <c r="F185" s="284" t="s">
        <v>856</v>
      </c>
      <c r="G185" s="265"/>
      <c r="H185" s="265" t="s">
        <v>932</v>
      </c>
      <c r="I185" s="265" t="s">
        <v>930</v>
      </c>
      <c r="J185" s="265"/>
      <c r="K185" s="306"/>
    </row>
    <row r="186" spans="2:11" ht="15" customHeight="1">
      <c r="B186" s="285"/>
      <c r="C186" s="265" t="s">
        <v>933</v>
      </c>
      <c r="D186" s="265"/>
      <c r="E186" s="265"/>
      <c r="F186" s="284" t="s">
        <v>856</v>
      </c>
      <c r="G186" s="265"/>
      <c r="H186" s="265" t="s">
        <v>934</v>
      </c>
      <c r="I186" s="265" t="s">
        <v>930</v>
      </c>
      <c r="J186" s="265"/>
      <c r="K186" s="306"/>
    </row>
    <row r="187" spans="2:11" ht="15" customHeight="1">
      <c r="B187" s="285"/>
      <c r="C187" s="318" t="s">
        <v>935</v>
      </c>
      <c r="D187" s="265"/>
      <c r="E187" s="265"/>
      <c r="F187" s="284" t="s">
        <v>856</v>
      </c>
      <c r="G187" s="265"/>
      <c r="H187" s="265" t="s">
        <v>936</v>
      </c>
      <c r="I187" s="265" t="s">
        <v>937</v>
      </c>
      <c r="J187" s="319" t="s">
        <v>938</v>
      </c>
      <c r="K187" s="306"/>
    </row>
    <row r="188" spans="2:11" ht="15" customHeight="1">
      <c r="B188" s="285"/>
      <c r="C188" s="270" t="s">
        <v>41</v>
      </c>
      <c r="D188" s="265"/>
      <c r="E188" s="265"/>
      <c r="F188" s="284" t="s">
        <v>850</v>
      </c>
      <c r="G188" s="265"/>
      <c r="H188" s="261" t="s">
        <v>939</v>
      </c>
      <c r="I188" s="265" t="s">
        <v>940</v>
      </c>
      <c r="J188" s="265"/>
      <c r="K188" s="306"/>
    </row>
    <row r="189" spans="2:11" ht="15" customHeight="1">
      <c r="B189" s="285"/>
      <c r="C189" s="270" t="s">
        <v>941</v>
      </c>
      <c r="D189" s="265"/>
      <c r="E189" s="265"/>
      <c r="F189" s="284" t="s">
        <v>850</v>
      </c>
      <c r="G189" s="265"/>
      <c r="H189" s="265" t="s">
        <v>942</v>
      </c>
      <c r="I189" s="265" t="s">
        <v>884</v>
      </c>
      <c r="J189" s="265"/>
      <c r="K189" s="306"/>
    </row>
    <row r="190" spans="2:11" ht="15" customHeight="1">
      <c r="B190" s="285"/>
      <c r="C190" s="270" t="s">
        <v>943</v>
      </c>
      <c r="D190" s="265"/>
      <c r="E190" s="265"/>
      <c r="F190" s="284" t="s">
        <v>850</v>
      </c>
      <c r="G190" s="265"/>
      <c r="H190" s="265" t="s">
        <v>944</v>
      </c>
      <c r="I190" s="265" t="s">
        <v>884</v>
      </c>
      <c r="J190" s="265"/>
      <c r="K190" s="306"/>
    </row>
    <row r="191" spans="2:11" ht="15" customHeight="1">
      <c r="B191" s="285"/>
      <c r="C191" s="270" t="s">
        <v>945</v>
      </c>
      <c r="D191" s="265"/>
      <c r="E191" s="265"/>
      <c r="F191" s="284" t="s">
        <v>856</v>
      </c>
      <c r="G191" s="265"/>
      <c r="H191" s="265" t="s">
        <v>946</v>
      </c>
      <c r="I191" s="265" t="s">
        <v>884</v>
      </c>
      <c r="J191" s="265"/>
      <c r="K191" s="306"/>
    </row>
    <row r="192" spans="2:11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spans="2:11" ht="18.75" customHeight="1">
      <c r="B193" s="261"/>
      <c r="C193" s="265"/>
      <c r="D193" s="265"/>
      <c r="E193" s="265"/>
      <c r="F193" s="284"/>
      <c r="G193" s="265"/>
      <c r="H193" s="265"/>
      <c r="I193" s="265"/>
      <c r="J193" s="265"/>
      <c r="K193" s="261"/>
    </row>
    <row r="194" spans="2:11" ht="18.75" customHeight="1">
      <c r="B194" s="261"/>
      <c r="C194" s="265"/>
      <c r="D194" s="265"/>
      <c r="E194" s="265"/>
      <c r="F194" s="284"/>
      <c r="G194" s="265"/>
      <c r="H194" s="265"/>
      <c r="I194" s="265"/>
      <c r="J194" s="265"/>
      <c r="K194" s="261"/>
    </row>
    <row r="195" spans="2:11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spans="2:11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spans="2:11" ht="21">
      <c r="B197" s="256"/>
      <c r="C197" s="380" t="s">
        <v>947</v>
      </c>
      <c r="D197" s="380"/>
      <c r="E197" s="380"/>
      <c r="F197" s="380"/>
      <c r="G197" s="380"/>
      <c r="H197" s="380"/>
      <c r="I197" s="380"/>
      <c r="J197" s="380"/>
      <c r="K197" s="257"/>
    </row>
    <row r="198" spans="2:11" ht="25.5" customHeight="1">
      <c r="B198" s="256"/>
      <c r="C198" s="321" t="s">
        <v>948</v>
      </c>
      <c r="D198" s="321"/>
      <c r="E198" s="321"/>
      <c r="F198" s="321" t="s">
        <v>949</v>
      </c>
      <c r="G198" s="322"/>
      <c r="H198" s="379" t="s">
        <v>950</v>
      </c>
      <c r="I198" s="379"/>
      <c r="J198" s="379"/>
      <c r="K198" s="257"/>
    </row>
    <row r="199" spans="2:11" ht="5.25" customHeight="1">
      <c r="B199" s="285"/>
      <c r="C199" s="282"/>
      <c r="D199" s="282"/>
      <c r="E199" s="282"/>
      <c r="F199" s="282"/>
      <c r="G199" s="265"/>
      <c r="H199" s="282"/>
      <c r="I199" s="282"/>
      <c r="J199" s="282"/>
      <c r="K199" s="306"/>
    </row>
    <row r="200" spans="2:11" ht="15" customHeight="1">
      <c r="B200" s="285"/>
      <c r="C200" s="265" t="s">
        <v>940</v>
      </c>
      <c r="D200" s="265"/>
      <c r="E200" s="265"/>
      <c r="F200" s="284" t="s">
        <v>42</v>
      </c>
      <c r="G200" s="265"/>
      <c r="H200" s="377" t="s">
        <v>951</v>
      </c>
      <c r="I200" s="377"/>
      <c r="J200" s="377"/>
      <c r="K200" s="306"/>
    </row>
    <row r="201" spans="2:11" ht="15" customHeight="1">
      <c r="B201" s="285"/>
      <c r="C201" s="291"/>
      <c r="D201" s="265"/>
      <c r="E201" s="265"/>
      <c r="F201" s="284" t="s">
        <v>43</v>
      </c>
      <c r="G201" s="265"/>
      <c r="H201" s="377" t="s">
        <v>952</v>
      </c>
      <c r="I201" s="377"/>
      <c r="J201" s="377"/>
      <c r="K201" s="306"/>
    </row>
    <row r="202" spans="2:11" ht="15" customHeight="1">
      <c r="B202" s="285"/>
      <c r="C202" s="291"/>
      <c r="D202" s="265"/>
      <c r="E202" s="265"/>
      <c r="F202" s="284" t="s">
        <v>46</v>
      </c>
      <c r="G202" s="265"/>
      <c r="H202" s="377" t="s">
        <v>953</v>
      </c>
      <c r="I202" s="377"/>
      <c r="J202" s="377"/>
      <c r="K202" s="306"/>
    </row>
    <row r="203" spans="2:11" ht="15" customHeight="1">
      <c r="B203" s="285"/>
      <c r="C203" s="265"/>
      <c r="D203" s="265"/>
      <c r="E203" s="265"/>
      <c r="F203" s="284" t="s">
        <v>44</v>
      </c>
      <c r="G203" s="265"/>
      <c r="H203" s="377" t="s">
        <v>954</v>
      </c>
      <c r="I203" s="377"/>
      <c r="J203" s="377"/>
      <c r="K203" s="306"/>
    </row>
    <row r="204" spans="2:11" ht="15" customHeight="1">
      <c r="B204" s="285"/>
      <c r="C204" s="265"/>
      <c r="D204" s="265"/>
      <c r="E204" s="265"/>
      <c r="F204" s="284" t="s">
        <v>45</v>
      </c>
      <c r="G204" s="265"/>
      <c r="H204" s="377" t="s">
        <v>955</v>
      </c>
      <c r="I204" s="377"/>
      <c r="J204" s="377"/>
      <c r="K204" s="306"/>
    </row>
    <row r="205" spans="2:11" ht="15" customHeight="1">
      <c r="B205" s="285"/>
      <c r="C205" s="265"/>
      <c r="D205" s="265"/>
      <c r="E205" s="265"/>
      <c r="F205" s="284"/>
      <c r="G205" s="265"/>
      <c r="H205" s="265"/>
      <c r="I205" s="265"/>
      <c r="J205" s="265"/>
      <c r="K205" s="306"/>
    </row>
    <row r="206" spans="2:11" ht="15" customHeight="1">
      <c r="B206" s="285"/>
      <c r="C206" s="265" t="s">
        <v>896</v>
      </c>
      <c r="D206" s="265"/>
      <c r="E206" s="265"/>
      <c r="F206" s="284" t="s">
        <v>78</v>
      </c>
      <c r="G206" s="265"/>
      <c r="H206" s="377" t="s">
        <v>956</v>
      </c>
      <c r="I206" s="377"/>
      <c r="J206" s="377"/>
      <c r="K206" s="306"/>
    </row>
    <row r="207" spans="2:11" ht="15" customHeight="1">
      <c r="B207" s="285"/>
      <c r="C207" s="291"/>
      <c r="D207" s="265"/>
      <c r="E207" s="265"/>
      <c r="F207" s="284" t="s">
        <v>793</v>
      </c>
      <c r="G207" s="265"/>
      <c r="H207" s="377" t="s">
        <v>794</v>
      </c>
      <c r="I207" s="377"/>
      <c r="J207" s="377"/>
      <c r="K207" s="306"/>
    </row>
    <row r="208" spans="2:11" ht="15" customHeight="1">
      <c r="B208" s="285"/>
      <c r="C208" s="265"/>
      <c r="D208" s="265"/>
      <c r="E208" s="265"/>
      <c r="F208" s="284" t="s">
        <v>791</v>
      </c>
      <c r="G208" s="265"/>
      <c r="H208" s="377" t="s">
        <v>957</v>
      </c>
      <c r="I208" s="377"/>
      <c r="J208" s="377"/>
      <c r="K208" s="306"/>
    </row>
    <row r="209" spans="2:11" ht="15" customHeight="1">
      <c r="B209" s="323"/>
      <c r="C209" s="291"/>
      <c r="D209" s="291"/>
      <c r="E209" s="291"/>
      <c r="F209" s="284" t="s">
        <v>795</v>
      </c>
      <c r="G209" s="270"/>
      <c r="H209" s="378" t="s">
        <v>796</v>
      </c>
      <c r="I209" s="378"/>
      <c r="J209" s="378"/>
      <c r="K209" s="324"/>
    </row>
    <row r="210" spans="2:11" ht="15" customHeight="1">
      <c r="B210" s="323"/>
      <c r="C210" s="291"/>
      <c r="D210" s="291"/>
      <c r="E210" s="291"/>
      <c r="F210" s="284" t="s">
        <v>797</v>
      </c>
      <c r="G210" s="270"/>
      <c r="H210" s="378" t="s">
        <v>958</v>
      </c>
      <c r="I210" s="378"/>
      <c r="J210" s="378"/>
      <c r="K210" s="324"/>
    </row>
    <row r="211" spans="2:11" ht="15" customHeight="1">
      <c r="B211" s="323"/>
      <c r="C211" s="291"/>
      <c r="D211" s="291"/>
      <c r="E211" s="291"/>
      <c r="F211" s="325"/>
      <c r="G211" s="270"/>
      <c r="H211" s="326"/>
      <c r="I211" s="326"/>
      <c r="J211" s="326"/>
      <c r="K211" s="324"/>
    </row>
    <row r="212" spans="2:11" ht="15" customHeight="1">
      <c r="B212" s="323"/>
      <c r="C212" s="265" t="s">
        <v>920</v>
      </c>
      <c r="D212" s="291"/>
      <c r="E212" s="291"/>
      <c r="F212" s="284">
        <v>1</v>
      </c>
      <c r="G212" s="270"/>
      <c r="H212" s="378" t="s">
        <v>959</v>
      </c>
      <c r="I212" s="378"/>
      <c r="J212" s="378"/>
      <c r="K212" s="324"/>
    </row>
    <row r="213" spans="2:11" ht="15" customHeight="1">
      <c r="B213" s="323"/>
      <c r="C213" s="291"/>
      <c r="D213" s="291"/>
      <c r="E213" s="291"/>
      <c r="F213" s="284">
        <v>2</v>
      </c>
      <c r="G213" s="270"/>
      <c r="H213" s="378" t="s">
        <v>960</v>
      </c>
      <c r="I213" s="378"/>
      <c r="J213" s="378"/>
      <c r="K213" s="324"/>
    </row>
    <row r="214" spans="2:11" ht="15" customHeight="1">
      <c r="B214" s="323"/>
      <c r="C214" s="291"/>
      <c r="D214" s="291"/>
      <c r="E214" s="291"/>
      <c r="F214" s="284">
        <v>3</v>
      </c>
      <c r="G214" s="270"/>
      <c r="H214" s="378" t="s">
        <v>961</v>
      </c>
      <c r="I214" s="378"/>
      <c r="J214" s="378"/>
      <c r="K214" s="324"/>
    </row>
    <row r="215" spans="2:11" ht="15" customHeight="1">
      <c r="B215" s="323"/>
      <c r="C215" s="291"/>
      <c r="D215" s="291"/>
      <c r="E215" s="291"/>
      <c r="F215" s="284">
        <v>4</v>
      </c>
      <c r="G215" s="270"/>
      <c r="H215" s="378" t="s">
        <v>962</v>
      </c>
      <c r="I215" s="378"/>
      <c r="J215" s="378"/>
      <c r="K215" s="324"/>
    </row>
    <row r="216" spans="2:11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000 - vedlejší rozpočtové...</vt:lpstr>
      <vt:lpstr>001 - SO 101 PARKOVIŠTĚ  </vt:lpstr>
      <vt:lpstr>002 - SO 301 DEŠŤOVÁ KANA...</vt:lpstr>
      <vt:lpstr>Pokyny pro vyplnění</vt:lpstr>
      <vt:lpstr>'000 - vedlejší rozpočtové...'!Názvy_tisku</vt:lpstr>
      <vt:lpstr>'001 - SO 101 PARKOVIŠTĚ  '!Názvy_tisku</vt:lpstr>
      <vt:lpstr>'002 - SO 301 DEŠŤOVÁ KANA...'!Názvy_tisku</vt:lpstr>
      <vt:lpstr>'Rekapitulace stavby'!Názvy_tisku</vt:lpstr>
      <vt:lpstr>'000 - vedlejší rozpočtové...'!Oblast_tisku</vt:lpstr>
      <vt:lpstr>'001 - SO 101 PARKOVIŠTĚ  '!Oblast_tisku</vt:lpstr>
      <vt:lpstr>'002 - SO 301 DEŠŤOVÁ KANA...'!Oblast_tisku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w0321str</cp:lastModifiedBy>
  <dcterms:created xsi:type="dcterms:W3CDTF">2018-05-31T07:25:45Z</dcterms:created>
  <dcterms:modified xsi:type="dcterms:W3CDTF">2018-08-06T10:55:17Z</dcterms:modified>
</cp:coreProperties>
</file>